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enl-my.sharepoint.com/personal/l_s_hazendonk_tue_nl/Documents/PhD/1_StretchableGink/Data_analysis/4-point/"/>
    </mc:Choice>
  </mc:AlternateContent>
  <xr:revisionPtr revIDLastSave="34" documentId="13_ncr:1_{F81D6982-5B34-4F0E-A363-6F5DF3904C2C}" xr6:coauthVersionLast="46" xr6:coauthVersionMax="46" xr10:uidLastSave="{A2DC1B46-E006-4DEF-89C7-58688713FE78}"/>
  <bookViews>
    <workbookView xWindow="-28920" yWindow="-120" windowWidth="29040" windowHeight="17640" activeTab="1" xr2:uid="{2968899E-CA1C-41BE-B3EA-67D797D62AE3}"/>
  </bookViews>
  <sheets>
    <sheet name="Rs + SD" sheetId="9" r:id="rId1"/>
    <sheet name="Rs 25 um + SD" sheetId="11" r:id="rId2"/>
    <sheet name="Thickness + SD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6" i="11" l="1"/>
  <c r="B65" i="11"/>
  <c r="C63" i="11"/>
  <c r="C62" i="11"/>
  <c r="C57" i="11"/>
  <c r="C58" i="11"/>
  <c r="C59" i="11"/>
  <c r="C60" i="11"/>
  <c r="C56" i="11"/>
  <c r="B60" i="11"/>
  <c r="B57" i="11"/>
  <c r="B58" i="11"/>
  <c r="B59" i="11"/>
  <c r="B56" i="11"/>
  <c r="B52" i="11"/>
  <c r="B51" i="11"/>
  <c r="C50" i="11" l="1"/>
  <c r="B50" i="11"/>
  <c r="B38" i="10"/>
  <c r="C38" i="10"/>
  <c r="D2" i="9" l="1"/>
  <c r="F2" i="9"/>
  <c r="H2" i="9"/>
  <c r="D3" i="9"/>
  <c r="F3" i="9"/>
  <c r="H3" i="9"/>
  <c r="D4" i="9"/>
  <c r="F4" i="9"/>
  <c r="D5" i="9"/>
  <c r="F5" i="9"/>
  <c r="H5" i="9"/>
  <c r="D6" i="9"/>
  <c r="F6" i="9"/>
  <c r="H6" i="9"/>
  <c r="D7" i="9"/>
  <c r="F7" i="9"/>
  <c r="H7" i="9"/>
  <c r="D8" i="9"/>
  <c r="F8" i="9"/>
  <c r="H8" i="9"/>
  <c r="D9" i="9"/>
  <c r="F9" i="9"/>
  <c r="H9" i="9"/>
  <c r="D10" i="9"/>
  <c r="F10" i="9"/>
  <c r="H10" i="9"/>
  <c r="D11" i="9"/>
  <c r="F11" i="9"/>
  <c r="H11" i="9"/>
  <c r="D12" i="9"/>
  <c r="F12" i="9"/>
  <c r="H12" i="9"/>
  <c r="D13" i="9"/>
  <c r="F13" i="9"/>
  <c r="H13" i="9"/>
  <c r="D14" i="9"/>
  <c r="F14" i="9"/>
  <c r="H14" i="9"/>
  <c r="D15" i="9"/>
  <c r="F15" i="9"/>
  <c r="H15" i="9"/>
  <c r="D16" i="9"/>
  <c r="F16" i="9"/>
  <c r="H16" i="9"/>
  <c r="D17" i="9"/>
  <c r="F17" i="9"/>
  <c r="H17" i="9"/>
  <c r="D18" i="9"/>
  <c r="F18" i="9"/>
  <c r="H18" i="9"/>
  <c r="D19" i="9"/>
  <c r="F19" i="9"/>
  <c r="H19" i="9"/>
  <c r="D20" i="9"/>
  <c r="F20" i="9"/>
  <c r="H20" i="9"/>
  <c r="D21" i="9"/>
  <c r="F21" i="9"/>
  <c r="H21" i="9"/>
  <c r="D22" i="9"/>
  <c r="F22" i="9"/>
  <c r="H22" i="9"/>
  <c r="D23" i="9"/>
  <c r="F23" i="9"/>
  <c r="H23" i="9"/>
  <c r="D24" i="9"/>
  <c r="F24" i="9"/>
  <c r="H24" i="9"/>
  <c r="D25" i="9"/>
  <c r="F25" i="9"/>
  <c r="H25" i="9"/>
  <c r="D26" i="9"/>
  <c r="F26" i="9"/>
  <c r="H26" i="9"/>
  <c r="B27" i="9"/>
  <c r="C27" i="9"/>
  <c r="B28" i="9"/>
  <c r="C28" i="9"/>
  <c r="B29" i="9"/>
  <c r="C29" i="9"/>
  <c r="B30" i="9"/>
  <c r="C30" i="9"/>
  <c r="B31" i="9"/>
  <c r="C31" i="9"/>
  <c r="B32" i="9"/>
  <c r="C32" i="9"/>
  <c r="B33" i="9"/>
  <c r="C33" i="9"/>
  <c r="B34" i="9"/>
  <c r="C34" i="9"/>
  <c r="B35" i="9"/>
  <c r="C35" i="9"/>
  <c r="B36" i="9"/>
  <c r="C36" i="9"/>
  <c r="B37" i="9"/>
  <c r="C37" i="9"/>
  <c r="B38" i="9"/>
  <c r="C38" i="9"/>
  <c r="B39" i="9"/>
  <c r="C39" i="9"/>
  <c r="B40" i="9"/>
  <c r="C40" i="9"/>
  <c r="B41" i="9"/>
  <c r="C41" i="9"/>
  <c r="B42" i="9"/>
  <c r="C42" i="9"/>
  <c r="B43" i="9"/>
  <c r="C43" i="9"/>
  <c r="B44" i="9"/>
  <c r="C44" i="9"/>
  <c r="B45" i="9"/>
  <c r="C45" i="9"/>
  <c r="C20" i="9" l="1"/>
  <c r="B19" i="9"/>
  <c r="B5" i="9"/>
  <c r="B2" i="9"/>
  <c r="B16" i="9"/>
  <c r="C24" i="9"/>
  <c r="B7" i="9"/>
  <c r="B4" i="9"/>
  <c r="B17" i="9"/>
  <c r="C19" i="9"/>
  <c r="C14" i="9"/>
  <c r="B11" i="9"/>
  <c r="C5" i="9"/>
  <c r="B21" i="9"/>
  <c r="C18" i="9"/>
  <c r="C16" i="9"/>
  <c r="B9" i="9"/>
  <c r="C11" i="9"/>
  <c r="C25" i="9"/>
  <c r="B20" i="9"/>
  <c r="B13" i="9"/>
  <c r="B6" i="9"/>
  <c r="C3" i="9"/>
  <c r="C8" i="9"/>
  <c r="B3" i="9"/>
  <c r="C22" i="9"/>
  <c r="B15" i="9"/>
  <c r="C12" i="9"/>
  <c r="C10" i="9"/>
  <c r="B8" i="9"/>
  <c r="B12" i="9"/>
  <c r="B23" i="9"/>
  <c r="C26" i="9"/>
  <c r="B24" i="9"/>
  <c r="B26" i="9"/>
  <c r="C21" i="9"/>
  <c r="B18" i="9"/>
  <c r="C13" i="9"/>
  <c r="B10" i="9"/>
  <c r="B25" i="9"/>
  <c r="C6" i="9"/>
  <c r="B22" i="9"/>
  <c r="C17" i="9"/>
  <c r="B14" i="9"/>
  <c r="C9" i="9"/>
  <c r="C4" i="9"/>
  <c r="C23" i="9"/>
  <c r="C15" i="9"/>
  <c r="C7" i="9"/>
  <c r="C2" i="9"/>
  <c r="C2" i="10" l="1"/>
  <c r="C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9" i="10"/>
  <c r="C40" i="10"/>
  <c r="C41" i="10"/>
  <c r="C42" i="10"/>
  <c r="C43" i="10"/>
  <c r="C44" i="10"/>
  <c r="C45" i="10"/>
  <c r="B2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9" i="10"/>
  <c r="B40" i="10"/>
  <c r="B41" i="10"/>
  <c r="B42" i="10"/>
  <c r="B43" i="10"/>
  <c r="B44" i="10"/>
  <c r="B45" i="10"/>
  <c r="C45" i="11" l="1"/>
  <c r="B45" i="11"/>
  <c r="C44" i="11"/>
  <c r="B44" i="11"/>
  <c r="C43" i="11"/>
  <c r="B43" i="11"/>
  <c r="C42" i="11"/>
  <c r="B42" i="11"/>
  <c r="C41" i="11"/>
  <c r="B41" i="11"/>
  <c r="C40" i="11"/>
  <c r="B40" i="11"/>
  <c r="C39" i="11"/>
  <c r="B39" i="11"/>
  <c r="C38" i="11"/>
  <c r="B38" i="11"/>
  <c r="C37" i="11"/>
  <c r="B37" i="11"/>
  <c r="C36" i="11"/>
  <c r="B36" i="11"/>
  <c r="C35" i="11"/>
  <c r="B35" i="11"/>
  <c r="C34" i="11"/>
  <c r="B34" i="11"/>
  <c r="C33" i="11"/>
  <c r="B33" i="11"/>
  <c r="C32" i="11"/>
  <c r="B32" i="11"/>
  <c r="C31" i="11"/>
  <c r="B31" i="11"/>
  <c r="C29" i="11"/>
  <c r="B28" i="11"/>
  <c r="C28" i="11"/>
  <c r="B27" i="11"/>
  <c r="H26" i="11"/>
  <c r="F26" i="11"/>
  <c r="D26" i="11"/>
  <c r="H25" i="11"/>
  <c r="F25" i="11"/>
  <c r="D25" i="11"/>
  <c r="H24" i="11"/>
  <c r="F24" i="11"/>
  <c r="D24" i="11"/>
  <c r="H23" i="11"/>
  <c r="F23" i="11"/>
  <c r="D23" i="11"/>
  <c r="H22" i="11"/>
  <c r="F22" i="11"/>
  <c r="D22" i="11"/>
  <c r="H21" i="11"/>
  <c r="F21" i="11"/>
  <c r="D21" i="11"/>
  <c r="H20" i="11"/>
  <c r="F20" i="11"/>
  <c r="D20" i="11"/>
  <c r="H19" i="11"/>
  <c r="F19" i="11"/>
  <c r="D19" i="11"/>
  <c r="H18" i="11"/>
  <c r="F18" i="11"/>
  <c r="D18" i="11"/>
  <c r="H17" i="11"/>
  <c r="F17" i="11"/>
  <c r="D17" i="11"/>
  <c r="H16" i="11"/>
  <c r="F16" i="11"/>
  <c r="D16" i="11"/>
  <c r="H15" i="11"/>
  <c r="F15" i="11"/>
  <c r="D15" i="11"/>
  <c r="H14" i="11"/>
  <c r="F14" i="11"/>
  <c r="D14" i="11"/>
  <c r="H13" i="11"/>
  <c r="F13" i="11"/>
  <c r="D13" i="11"/>
  <c r="H12" i="11"/>
  <c r="F12" i="11"/>
  <c r="D12" i="11"/>
  <c r="H11" i="11"/>
  <c r="F11" i="11"/>
  <c r="D11" i="11"/>
  <c r="H10" i="11"/>
  <c r="F10" i="11"/>
  <c r="D10" i="11"/>
  <c r="H9" i="11"/>
  <c r="F9" i="11"/>
  <c r="D9" i="11"/>
  <c r="H8" i="11"/>
  <c r="F8" i="11"/>
  <c r="D8" i="11"/>
  <c r="H7" i="11"/>
  <c r="F7" i="11"/>
  <c r="D7" i="11"/>
  <c r="H6" i="11"/>
  <c r="F6" i="11"/>
  <c r="D6" i="11"/>
  <c r="H5" i="11"/>
  <c r="F5" i="11"/>
  <c r="D5" i="11"/>
  <c r="F4" i="11"/>
  <c r="D4" i="11"/>
  <c r="C4" i="11" s="1"/>
  <c r="H3" i="11"/>
  <c r="F3" i="11"/>
  <c r="D3" i="11"/>
  <c r="H2" i="11"/>
  <c r="F2" i="11"/>
  <c r="D2" i="11"/>
  <c r="C22" i="11" l="1"/>
  <c r="B9" i="11"/>
  <c r="C19" i="11"/>
  <c r="C3" i="11"/>
  <c r="B4" i="11"/>
  <c r="C10" i="11"/>
  <c r="C13" i="11"/>
  <c r="C12" i="11"/>
  <c r="B17" i="11"/>
  <c r="C20" i="11"/>
  <c r="B5" i="11"/>
  <c r="C23" i="11"/>
  <c r="B11" i="11"/>
  <c r="C8" i="11"/>
  <c r="C15" i="11"/>
  <c r="C26" i="11"/>
  <c r="C6" i="11"/>
  <c r="C7" i="11"/>
  <c r="B12" i="11"/>
  <c r="C17" i="11"/>
  <c r="B25" i="11"/>
  <c r="C24" i="11"/>
  <c r="C14" i="11"/>
  <c r="B3" i="11"/>
  <c r="B15" i="11"/>
  <c r="B20" i="11"/>
  <c r="B22" i="11"/>
  <c r="C11" i="11"/>
  <c r="B13" i="11"/>
  <c r="C27" i="11"/>
  <c r="C30" i="11"/>
  <c r="C18" i="11"/>
  <c r="C21" i="11"/>
  <c r="C2" i="11"/>
  <c r="C9" i="11"/>
  <c r="C16" i="11"/>
  <c r="C25" i="11"/>
  <c r="C5" i="11"/>
  <c r="B19" i="11"/>
  <c r="B7" i="11"/>
  <c r="B14" i="11"/>
  <c r="B23" i="11"/>
  <c r="B30" i="11"/>
  <c r="B6" i="11"/>
  <c r="B8" i="11"/>
  <c r="B16" i="11"/>
  <c r="B24" i="11"/>
  <c r="B21" i="11"/>
  <c r="B29" i="11"/>
  <c r="B2" i="11"/>
  <c r="B18" i="11"/>
  <c r="B26" i="11"/>
  <c r="B10" i="11"/>
  <c r="B57" i="9" l="1"/>
  <c r="B58" i="9"/>
  <c r="C57" i="9" l="1"/>
  <c r="C58" i="9"/>
</calcChain>
</file>

<file path=xl/sharedStrings.xml><?xml version="1.0" encoding="utf-8"?>
<sst xmlns="http://schemas.openxmlformats.org/spreadsheetml/2006/main" count="167" uniqueCount="79">
  <si>
    <t>Sample</t>
  </si>
  <si>
    <t>Duplicate 1 (Ω/□ mil)</t>
  </si>
  <si>
    <t>Duplicate 2 (Ω/□ mil)</t>
  </si>
  <si>
    <t>Duplicate 3 (Ω/□ mil)</t>
  </si>
  <si>
    <t>Standard deviation  (Ω/□ mil)</t>
  </si>
  <si>
    <t>Standard deviation (10e-6 m)</t>
  </si>
  <si>
    <t>Duplicate 1 (10e-6 m)</t>
  </si>
  <si>
    <t>Duplicate 2 (10e-6 m)</t>
  </si>
  <si>
    <t>Duplicate 3 (10e-6 m)</t>
  </si>
  <si>
    <t>* NOT doctorbladed straight after production (while still hot)</t>
  </si>
  <si>
    <t>stdev</t>
  </si>
  <si>
    <t>Mean sheet resistance (Ω/□ mil)</t>
  </si>
  <si>
    <t>mean sheet resistance</t>
  </si>
  <si>
    <t>cold</t>
  </si>
  <si>
    <t>hot</t>
  </si>
  <si>
    <t>Estimate of the standard deviation between replicates</t>
  </si>
  <si>
    <t>LH-PU-CCD4</t>
  </si>
  <si>
    <t>LH-PU-CCD5</t>
  </si>
  <si>
    <t>LH-PU-CCD6</t>
  </si>
  <si>
    <t>LH-PU-CCD7</t>
  </si>
  <si>
    <t>LH-PU-CCD8</t>
  </si>
  <si>
    <t>LH-PU-CCD9</t>
  </si>
  <si>
    <t>LH-PU-CCD10</t>
  </si>
  <si>
    <t>LH-PU-CCD11</t>
  </si>
  <si>
    <t>LH-PU-CCD12</t>
  </si>
  <si>
    <t>LH-PU-CCD13</t>
  </si>
  <si>
    <t>LH-PU-CCD14</t>
  </si>
  <si>
    <t>LH-PU-CCD15</t>
  </si>
  <si>
    <t>LH-PU-CCD16</t>
  </si>
  <si>
    <t>LH-PU-CCD17</t>
  </si>
  <si>
    <t>LH-PU-CCD4B</t>
  </si>
  <si>
    <t>LH-PU-CCD10B</t>
  </si>
  <si>
    <t>LH-PU-CCD3</t>
  </si>
  <si>
    <t>LH-PU-CCD2</t>
  </si>
  <si>
    <t>LH-PU-CCD1B</t>
  </si>
  <si>
    <t>LH-PU-CCD1</t>
  </si>
  <si>
    <t>LH-PU-CCD5C</t>
  </si>
  <si>
    <t>Mean baseline dry layer thickness (10e-6 m)</t>
  </si>
  <si>
    <t>LH-PU-CCD17B</t>
  </si>
  <si>
    <t>LH-PU4</t>
  </si>
  <si>
    <t>LH-PU5</t>
  </si>
  <si>
    <t>LH-PU6</t>
  </si>
  <si>
    <t>LH-PU-CCD17B-TPU_EU94_noplasma</t>
  </si>
  <si>
    <t>LH-PU-CCD17B-TPU_EU94_plasma</t>
  </si>
  <si>
    <t>LH-PU7</t>
  </si>
  <si>
    <t>LH-PU7_TPU_EU94_plasma</t>
  </si>
  <si>
    <t>LH-PU6_20mL</t>
  </si>
  <si>
    <t>LH-PU9</t>
  </si>
  <si>
    <t>LH-PU10</t>
  </si>
  <si>
    <t>samples show variability in resistance depending on the spot</t>
  </si>
  <si>
    <t>LH-PU11</t>
  </si>
  <si>
    <t>from here measured in triplicate</t>
  </si>
  <si>
    <t>LH-PU12</t>
  </si>
  <si>
    <t>LH-PU13</t>
  </si>
  <si>
    <t>LH-PU14</t>
  </si>
  <si>
    <t>LH-PU15</t>
  </si>
  <si>
    <t>From here, the correct formula was already included in the individual calculations; second sample not nicely doctorbladed: ignore?</t>
  </si>
  <si>
    <t>LH-VTT1</t>
  </si>
  <si>
    <t>LH-VTT2</t>
  </si>
  <si>
    <t>LH-VTT3</t>
  </si>
  <si>
    <t>SD1 (Ω/□ mil)</t>
  </si>
  <si>
    <t>SD2 (Ω/□ mil)</t>
  </si>
  <si>
    <t>SD 3 (Ω/□ mil)</t>
  </si>
  <si>
    <t>SD3</t>
  </si>
  <si>
    <t>SD2</t>
  </si>
  <si>
    <t>SD1</t>
  </si>
  <si>
    <t>I should probably not show thickness SD, as it doesn't make sense and makes the plot unreadable.</t>
  </si>
  <si>
    <t>From here on, used the same proper script</t>
  </si>
  <si>
    <t>Until here, the assumptions in the R script to calculate the baseline mean were a bit different. I should rerun the analysis with the new script if I want to use the data.</t>
  </si>
  <si>
    <t>Profilometer data updated on 11/02/21</t>
  </si>
  <si>
    <t>Profilometer data updated on 12/02/21</t>
  </si>
  <si>
    <t>LH-PU20</t>
  </si>
  <si>
    <t>Mean Rs manuscript inks</t>
  </si>
  <si>
    <t>Mean resistivity [Ω m]</t>
  </si>
  <si>
    <t>Mean Conductivity [S/m]</t>
  </si>
  <si>
    <t>resistivity</t>
  </si>
  <si>
    <t>Conductivity</t>
  </si>
  <si>
    <t>SD Conductivity [S/m]</t>
  </si>
  <si>
    <t>SD resistivity [Ω 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</si>
</sst>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Fill="1"/>
    <xf numFmtId="1" fontId="0" fillId="0" borderId="0" xfId="0" applyNumberFormat="1" applyFill="1"/>
    <xf numFmtId="0" fontId="0" fillId="0" borderId="1" xfId="0" applyBorder="1"/>
    <xf numFmtId="0" fontId="0" fillId="0" borderId="0" xfId="0" applyFill="1" applyBorder="1"/>
    <xf numFmtId="0" fontId="0" fillId="0" borderId="0" xfId="0" applyBorder="1"/>
    <xf numFmtId="0" fontId="0" fillId="0" borderId="2" xfId="0" applyBorder="1"/>
    <xf numFmtId="1" fontId="0" fillId="0" borderId="2" xfId="0" applyNumberFormat="1" applyFill="1" applyBorder="1"/>
    <xf numFmtId="1" fontId="0" fillId="0" borderId="0" xfId="0" applyNumberFormat="1" applyFill="1" applyBorder="1"/>
    <xf numFmtId="164" fontId="0" fillId="0" borderId="0" xfId="0" applyNumberFormat="1" applyFill="1"/>
    <xf numFmtId="164" fontId="0" fillId="0" borderId="0" xfId="0" applyNumberFormat="1" applyFill="1" applyBorder="1"/>
    <xf numFmtId="164" fontId="0" fillId="0" borderId="2" xfId="0" applyNumberFormat="1" applyFill="1" applyBorder="1"/>
    <xf numFmtId="164" fontId="0" fillId="2" borderId="0" xfId="0" applyNumberFormat="1" applyFill="1"/>
    <xf numFmtId="0" fontId="0" fillId="4" borderId="0" xfId="0" applyFill="1"/>
    <xf numFmtId="164" fontId="0" fillId="4" borderId="0" xfId="0" applyNumberFormat="1" applyFill="1"/>
    <xf numFmtId="164" fontId="0" fillId="4" borderId="0" xfId="0" applyNumberFormat="1" applyFill="1" applyBorder="1"/>
    <xf numFmtId="164" fontId="0" fillId="5" borderId="0" xfId="0" applyNumberFormat="1" applyFill="1"/>
    <xf numFmtId="164" fontId="0" fillId="5" borderId="0" xfId="0" applyNumberFormat="1" applyFill="1" applyBorder="1"/>
    <xf numFmtId="0" fontId="0" fillId="5" borderId="0" xfId="0" applyFill="1"/>
    <xf numFmtId="164" fontId="0" fillId="5" borderId="2" xfId="0" applyNumberFormat="1" applyFill="1" applyBorder="1"/>
    <xf numFmtId="2" fontId="0" fillId="5" borderId="0" xfId="0" applyNumberFormat="1" applyFill="1"/>
    <xf numFmtId="164" fontId="0" fillId="0" borderId="1" xfId="0" applyNumberFormat="1" applyFill="1" applyBorder="1"/>
    <xf numFmtId="164" fontId="0" fillId="5" borderId="1" xfId="0" applyNumberFormat="1" applyFill="1" applyBorder="1"/>
    <xf numFmtId="164" fontId="0" fillId="0" borderId="1" xfId="0" applyNumberFormat="1" applyBorder="1"/>
    <xf numFmtId="0" fontId="0" fillId="3" borderId="0" xfId="0" applyFill="1" applyBorder="1"/>
    <xf numFmtId="164" fontId="0" fillId="3" borderId="0" xfId="0" applyNumberFormat="1" applyFill="1"/>
    <xf numFmtId="0" fontId="0" fillId="0" borderId="3" xfId="0" applyFont="1" applyFill="1" applyBorder="1"/>
    <xf numFmtId="0" fontId="0" fillId="3" borderId="0" xfId="0" applyFill="1"/>
  </cellXfs>
  <cellStyles count="1">
    <cellStyle name="Normal" xfId="0" builtinId="0"/>
  </cellStyles>
  <dxfs count="24">
    <dxf>
      <numFmt numFmtId="2" formatCode="0.00"/>
    </dxf>
    <dxf>
      <numFmt numFmtId="2" formatCode="0.00"/>
      <fill>
        <patternFill>
          <fgColor indexed="64"/>
          <bgColor theme="9" tint="0.39997558519241921"/>
        </patternFill>
      </fill>
    </dxf>
    <dxf>
      <numFmt numFmtId="2" formatCode="0.00"/>
    </dxf>
    <dxf>
      <fill>
        <patternFill>
          <fgColor indexed="64"/>
          <bgColor theme="9" tint="0.39997558519241921"/>
        </patternFill>
      </fill>
    </dxf>
    <dxf>
      <numFmt numFmtId="2" formatCode="0.00"/>
    </dxf>
    <dxf>
      <fill>
        <patternFill>
          <fgColor indexed="64"/>
          <bgColor theme="9" tint="0.39997558519241921"/>
        </patternFill>
      </fill>
    </dxf>
    <dxf>
      <numFmt numFmtId="1" formatCode="0"/>
      <fill>
        <patternFill patternType="none">
          <fgColor indexed="64"/>
          <bgColor auto="1"/>
        </patternFill>
      </fill>
    </dxf>
    <dxf>
      <numFmt numFmtId="1" formatCode="0"/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9" tint="0.79998168889431442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none">
          <fgColor indexed="64"/>
          <bgColor theme="9" tint="0.79998168889431442"/>
        </patternFill>
      </fill>
    </dxf>
    <dxf>
      <fill>
        <patternFill>
          <fgColor indexed="64"/>
          <bgColor theme="9" tint="0.39997558519241921"/>
        </patternFill>
      </fill>
    </dxf>
    <dxf>
      <fill>
        <patternFill patternType="solid">
          <fgColor indexed="64"/>
          <bgColor theme="9" tint="0.79998168889431442"/>
        </patternFill>
      </fill>
    </dxf>
    <dxf>
      <fill>
        <patternFill patternType="solid">
          <fgColor indexed="64"/>
          <bgColor theme="9" tint="0.39997558519241921"/>
        </patternFill>
      </fill>
    </dxf>
    <dxf>
      <numFmt numFmtId="1" formatCode="0"/>
      <fill>
        <patternFill patternType="none">
          <fgColor indexed="64"/>
          <bgColor auto="1"/>
        </patternFill>
      </fill>
    </dxf>
    <dxf>
      <numFmt numFmtId="1" formatCode="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none">
          <fgColor indexed="64"/>
          <bgColor auto="1"/>
        </patternFill>
      </fill>
    </dxf>
    <dxf>
      <fill>
        <patternFill>
          <fgColor indexed="64"/>
          <bgColor theme="9" tint="0.3999755851924192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theme="9" tint="0.39997558519241921"/>
        </patternFill>
      </fill>
    </dxf>
    <dxf>
      <numFmt numFmtId="1" formatCode="0"/>
      <fill>
        <patternFill patternType="none">
          <fgColor indexed="64"/>
          <bgColor auto="1"/>
        </patternFill>
      </fill>
    </dxf>
    <dxf>
      <numFmt numFmtId="1" formatCode="0"/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9A15F83-1CD6-41BE-9715-ADD532F9D855}" name="Table1462" displayName="Table1462" ref="A1:I48" totalsRowShown="0">
  <autoFilter ref="A1:I48" xr:uid="{030DE7FF-1469-4162-872C-3C20AE3F6998}"/>
  <tableColumns count="9">
    <tableColumn id="1" xr3:uid="{15D6AA92-8A64-4E31-AD38-7ED5BCC3D678}" name="Sample"/>
    <tableColumn id="2" xr3:uid="{2827A57A-E0AC-4128-A546-8FED95D2ECE0}" name="Mean sheet resistance (Ω/□ mil)" dataDxfId="23">
      <calculatedColumnFormula>AVERAGE(#REF!)</calculatedColumnFormula>
    </tableColumn>
    <tableColumn id="3" xr3:uid="{C6743CE3-6657-4734-907F-403746213045}" name="Standard deviation  (Ω/□ mil)" dataDxfId="22">
      <calculatedColumnFormula>_xlfn.STDEV.S(#REF!)</calculatedColumnFormula>
    </tableColumn>
    <tableColumn id="4" xr3:uid="{F571BB1D-AE73-4AED-A7F3-3DB1F7C40A84}" name="Duplicate 1 (Ω/□ mil)" dataDxfId="21"/>
    <tableColumn id="11" xr3:uid="{53678BD6-BF23-4A0B-995E-C4F5C9266B24}" name="SD1 (Ω/□ mil)" dataDxfId="20"/>
    <tableColumn id="5" xr3:uid="{3FC3AF54-46F7-45C4-9492-DCB81E0F0EFB}" name="Duplicate 2 (Ω/□ mil)" dataDxfId="19"/>
    <tableColumn id="12" xr3:uid="{5CE2B2D3-5D9D-40FD-B384-ADBA741C61F9}" name="SD2 (Ω/□ mil)" dataDxfId="18"/>
    <tableColumn id="6" xr3:uid="{C7EA127C-BA21-4C83-9E6D-E1191547B67E}" name="Duplicate 3 (Ω/□ mil)" dataDxfId="17"/>
    <tableColumn id="10" xr3:uid="{63495BD4-49BE-4B1B-B7C1-A0EE7B3DB209}" name="SD 3 (Ω/□ mil)" dataDxfId="1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7481458-4095-4CDC-A467-89B250ADC84A}" name="Table14627" displayName="Table14627" ref="A1:I48" totalsRowShown="0">
  <autoFilter ref="A1:I48" xr:uid="{030DE7FF-1469-4162-872C-3C20AE3F6998}"/>
  <tableColumns count="9">
    <tableColumn id="1" xr3:uid="{EC2C7E5D-4F9E-412F-980A-EF1383AE8E5A}" name="Sample"/>
    <tableColumn id="2" xr3:uid="{8630546A-2DEF-463A-83C6-DA92F040CCC0}" name="Mean sheet resistance (Ω/□ mil)" dataDxfId="15">
      <calculatedColumnFormula>AVERAGE(#REF!)</calculatedColumnFormula>
    </tableColumn>
    <tableColumn id="3" xr3:uid="{C7CF546D-8A01-4806-9DF0-2D199139FD1B}" name="Standard deviation  (Ω/□ mil)" dataDxfId="14">
      <calculatedColumnFormula>_xlfn.STDEV.S(#REF!)</calculatedColumnFormula>
    </tableColumn>
    <tableColumn id="4" xr3:uid="{60404829-D9D7-43BB-B26D-63292CAE2138}" name="Duplicate 1 (Ω/□ mil)" dataDxfId="13"/>
    <tableColumn id="11" xr3:uid="{87D9BFF7-C1D0-4923-86FD-ECDC12004019}" name="SD1 (Ω/□ mil)" dataDxfId="12"/>
    <tableColumn id="5" xr3:uid="{1372DA4C-0A2B-4E43-BBE7-1D16C291420A}" name="Duplicate 2 (Ω/□ mil)" dataDxfId="11"/>
    <tableColumn id="12" xr3:uid="{CF98E785-43B2-4A27-96C8-BC228629C319}" name="SD2 (Ω/□ mil)" dataDxfId="10"/>
    <tableColumn id="6" xr3:uid="{4996E37C-B6F6-4D4B-A33E-8FE08476FE61}" name="Duplicate 3 (Ω/□ mil)" dataDxfId="9"/>
    <tableColumn id="14" xr3:uid="{AE028BCE-B3C8-4FDD-846F-BE21E4B92F8D}" name="SD 3 (Ω/□ mil)" dataDxfId="8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5BB4788-F060-432A-B333-631F2685F4D8}" name="Table1353" displayName="Table1353" ref="A1:I45" totalsRowShown="0">
  <autoFilter ref="A1:I45" xr:uid="{030DE7FF-1469-4162-872C-3C20AE3F6998}"/>
  <tableColumns count="9">
    <tableColumn id="1" xr3:uid="{0ABF02F5-8F57-4F06-B9DF-7EB043F9D02D}" name="Sample"/>
    <tableColumn id="2" xr3:uid="{514A0F23-0DE7-4CBF-8ECC-A348C98A366B}" name="Mean baseline dry layer thickness (10e-6 m)" dataDxfId="7">
      <calculatedColumnFormula>AVERAGE(D2,F2,H2)</calculatedColumnFormula>
    </tableColumn>
    <tableColumn id="3" xr3:uid="{24A1B05C-F752-4EC5-908A-9157D51AD568}" name="Standard deviation (10e-6 m)" dataDxfId="6">
      <calculatedColumnFormula>_xlfn.STDEV.S(D2,F2,H2)</calculatedColumnFormula>
    </tableColumn>
    <tableColumn id="4" xr3:uid="{1EAB78C1-1A6C-4703-BFF4-0CD9D0337B3F}" name="Duplicate 1 (10e-6 m)" dataDxfId="5"/>
    <tableColumn id="7" xr3:uid="{4279A4E1-69E1-4CCC-80E8-5DEFE4DB9C53}" name="SD1" dataDxfId="4"/>
    <tableColumn id="5" xr3:uid="{58D24758-2420-40E1-A7B9-54D5546E3D35}" name="Duplicate 2 (10e-6 m)" dataDxfId="3"/>
    <tableColumn id="8" xr3:uid="{2D96194E-281E-418F-9E77-00530A596F2C}" name="SD2" dataDxfId="2"/>
    <tableColumn id="9" xr3:uid="{281E9F2F-FF6C-4636-9CD1-FDAFBF2AA277}" name="Duplicate 3 (10e-6 m)" dataDxfId="1"/>
    <tableColumn id="13" xr3:uid="{A570A857-EE16-4229-A9F9-B2015AB15D8B}" name="SD3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D12FD-74A0-46BC-B646-4FD4F9B0AE13}">
  <dimension ref="A1:J59"/>
  <sheetViews>
    <sheetView topLeftCell="A31" workbookViewId="0">
      <selection activeCell="I42" sqref="I42"/>
    </sheetView>
  </sheetViews>
  <sheetFormatPr defaultRowHeight="14.5" x14ac:dyDescent="0.35"/>
  <cols>
    <col min="1" max="1" width="23.81640625" customWidth="1"/>
    <col min="2" max="2" width="25.1796875" customWidth="1"/>
    <col min="3" max="3" width="21.7265625" customWidth="1"/>
    <col min="4" max="4" width="20.54296875" customWidth="1"/>
    <col min="5" max="6" width="20.54296875" style="5" customWidth="1"/>
    <col min="7" max="7" width="20.54296875" customWidth="1"/>
    <col min="8" max="8" width="20.54296875" style="5" customWidth="1"/>
    <col min="9" max="9" width="20.54296875" customWidth="1"/>
    <col min="10" max="10" width="20.54296875" style="5" customWidth="1"/>
  </cols>
  <sheetData>
    <row r="1" spans="1:10" x14ac:dyDescent="0.35">
      <c r="A1" s="1" t="s">
        <v>0</v>
      </c>
      <c r="B1" s="1" t="s">
        <v>11</v>
      </c>
      <c r="C1" s="1" t="s">
        <v>4</v>
      </c>
      <c r="D1" t="s">
        <v>1</v>
      </c>
      <c r="E1" s="5" t="s">
        <v>60</v>
      </c>
      <c r="F1" t="s">
        <v>2</v>
      </c>
      <c r="G1" s="5" t="s">
        <v>61</v>
      </c>
      <c r="H1" t="s">
        <v>3</v>
      </c>
      <c r="I1" s="5" t="s">
        <v>62</v>
      </c>
      <c r="J1"/>
    </row>
    <row r="2" spans="1:10" x14ac:dyDescent="0.35">
      <c r="A2" s="5" t="s">
        <v>34</v>
      </c>
      <c r="B2" s="6" t="e">
        <f t="shared" ref="B2:B45" si="0">AVERAGE(D2,F2,H2)</f>
        <v>#REF!</v>
      </c>
      <c r="C2" s="6" t="e">
        <f t="shared" ref="C2:C45" si="1">_xlfn.STDEV.S(D2,F2,H2)</f>
        <v>#REF!</v>
      </c>
      <c r="D2" s="20" t="e">
        <f>PI()/LN(2)*0.5194*#REF!</f>
        <v>#REF!</v>
      </c>
      <c r="E2" s="13"/>
      <c r="F2" s="20" t="e">
        <f>PI()/LN(2)*0.5194*#REF!</f>
        <v>#REF!</v>
      </c>
      <c r="G2" s="13"/>
      <c r="H2" s="20" t="e">
        <f>PI()/LN(2)*0.5194*#REF!</f>
        <v>#REF!</v>
      </c>
      <c r="I2" s="13"/>
      <c r="J2"/>
    </row>
    <row r="3" spans="1:10" x14ac:dyDescent="0.35">
      <c r="A3" s="5" t="s">
        <v>33</v>
      </c>
      <c r="B3" s="6" t="e">
        <f t="shared" si="0"/>
        <v>#REF!</v>
      </c>
      <c r="C3" s="6" t="e">
        <f t="shared" si="1"/>
        <v>#REF!</v>
      </c>
      <c r="D3" s="20" t="e">
        <f>PI()/LN(2)*0.5194*#REF!</f>
        <v>#REF!</v>
      </c>
      <c r="E3" s="13"/>
      <c r="F3" s="20" t="e">
        <f>PI()/LN(2)*0.5194*#REF!</f>
        <v>#REF!</v>
      </c>
      <c r="G3" s="13"/>
      <c r="H3" s="20" t="e">
        <f>PI()/LN(2)*0.5194*#REF!</f>
        <v>#REF!</v>
      </c>
      <c r="I3" s="13"/>
      <c r="J3"/>
    </row>
    <row r="4" spans="1:10" x14ac:dyDescent="0.35">
      <c r="A4" s="5" t="s">
        <v>32</v>
      </c>
      <c r="B4" s="6" t="e">
        <f t="shared" si="0"/>
        <v>#REF!</v>
      </c>
      <c r="C4" s="6" t="e">
        <f t="shared" si="1"/>
        <v>#REF!</v>
      </c>
      <c r="D4" s="20" t="e">
        <f>PI()/LN(2)*0.5194*#REF!</f>
        <v>#REF!</v>
      </c>
      <c r="E4" s="13"/>
      <c r="F4" s="20" t="e">
        <f>PI()/LN(2)*0.5194*#REF!</f>
        <v>#REF!</v>
      </c>
      <c r="G4" s="13"/>
      <c r="H4" s="20">
        <v>50</v>
      </c>
      <c r="I4" s="13"/>
      <c r="J4"/>
    </row>
    <row r="5" spans="1:10" x14ac:dyDescent="0.35">
      <c r="A5" s="5" t="s">
        <v>30</v>
      </c>
      <c r="B5" s="6" t="e">
        <f t="shared" si="0"/>
        <v>#REF!</v>
      </c>
      <c r="C5" s="6" t="e">
        <f t="shared" si="1"/>
        <v>#REF!</v>
      </c>
      <c r="D5" s="20" t="e">
        <f>PI()/LN(2)*0.5194*#REF!</f>
        <v>#REF!</v>
      </c>
      <c r="E5" s="13"/>
      <c r="F5" s="20" t="e">
        <f>PI()/LN(2)*0.5194*#REF!</f>
        <v>#REF!</v>
      </c>
      <c r="G5" s="13"/>
      <c r="H5" s="20" t="e">
        <f>PI()/LN(2)*0.5194*#REF!</f>
        <v>#REF!</v>
      </c>
      <c r="I5" s="13"/>
      <c r="J5"/>
    </row>
    <row r="6" spans="1:10" x14ac:dyDescent="0.35">
      <c r="A6" s="5" t="s">
        <v>36</v>
      </c>
      <c r="B6" s="6" t="e">
        <f t="shared" si="0"/>
        <v>#REF!</v>
      </c>
      <c r="C6" s="6" t="e">
        <f t="shared" si="1"/>
        <v>#REF!</v>
      </c>
      <c r="D6" s="20" t="e">
        <f>PI()/LN(2)*0.5194*#REF!</f>
        <v>#REF!</v>
      </c>
      <c r="E6" s="13"/>
      <c r="F6" s="20" t="e">
        <f>PI()/LN(2)*0.5194*#REF!</f>
        <v>#REF!</v>
      </c>
      <c r="G6" s="13"/>
      <c r="H6" s="20" t="e">
        <f>PI()/LN(2)*0.5194*#REF!</f>
        <v>#REF!</v>
      </c>
      <c r="I6" s="13"/>
      <c r="J6"/>
    </row>
    <row r="7" spans="1:10" x14ac:dyDescent="0.35">
      <c r="A7" s="5" t="s">
        <v>18</v>
      </c>
      <c r="B7" s="6" t="e">
        <f t="shared" si="0"/>
        <v>#REF!</v>
      </c>
      <c r="C7" s="6" t="e">
        <f t="shared" si="1"/>
        <v>#REF!</v>
      </c>
      <c r="D7" s="20" t="e">
        <f>PI()/LN(2)*0.5194*#REF!</f>
        <v>#REF!</v>
      </c>
      <c r="E7" s="13"/>
      <c r="F7" s="20" t="e">
        <f>PI()/LN(2)*0.5194*#REF!</f>
        <v>#REF!</v>
      </c>
      <c r="G7" s="13"/>
      <c r="H7" s="20" t="e">
        <f>PI()/LN(2)*0.5194*#REF!</f>
        <v>#REF!</v>
      </c>
      <c r="I7" s="13"/>
      <c r="J7"/>
    </row>
    <row r="8" spans="1:10" x14ac:dyDescent="0.35">
      <c r="A8" s="5" t="s">
        <v>19</v>
      </c>
      <c r="B8" s="6" t="e">
        <f t="shared" si="0"/>
        <v>#REF!</v>
      </c>
      <c r="C8" s="6" t="e">
        <f t="shared" si="1"/>
        <v>#REF!</v>
      </c>
      <c r="D8" s="20" t="e">
        <f>PI()/LN(2)*0.5194*#REF!</f>
        <v>#REF!</v>
      </c>
      <c r="E8" s="13"/>
      <c r="F8" s="20" t="e">
        <f>PI()/LN(2)*0.5194*#REF!</f>
        <v>#REF!</v>
      </c>
      <c r="G8" s="13"/>
      <c r="H8" s="20" t="e">
        <f>PI()/LN(2)*0.5194*#REF!</f>
        <v>#REF!</v>
      </c>
      <c r="I8" s="13"/>
      <c r="J8"/>
    </row>
    <row r="9" spans="1:10" x14ac:dyDescent="0.35">
      <c r="A9" s="5" t="s">
        <v>20</v>
      </c>
      <c r="B9" s="6" t="e">
        <f t="shared" si="0"/>
        <v>#REF!</v>
      </c>
      <c r="C9" s="6" t="e">
        <f t="shared" si="1"/>
        <v>#REF!</v>
      </c>
      <c r="D9" s="20" t="e">
        <f>PI()/LN(2)*0.5194*#REF!</f>
        <v>#REF!</v>
      </c>
      <c r="E9" s="13"/>
      <c r="F9" s="20" t="e">
        <f>PI()/LN(2)*0.5194*#REF!</f>
        <v>#REF!</v>
      </c>
      <c r="G9" s="13"/>
      <c r="H9" s="20" t="e">
        <f>PI()/LN(2)*0.5194*#REF!</f>
        <v>#REF!</v>
      </c>
      <c r="I9" s="13"/>
      <c r="J9"/>
    </row>
    <row r="10" spans="1:10" x14ac:dyDescent="0.35">
      <c r="A10" s="5" t="s">
        <v>21</v>
      </c>
      <c r="B10" s="6" t="e">
        <f t="shared" si="0"/>
        <v>#REF!</v>
      </c>
      <c r="C10" s="6" t="e">
        <f t="shared" si="1"/>
        <v>#REF!</v>
      </c>
      <c r="D10" s="20" t="e">
        <f>PI()/LN(2)*0.5194*#REF!</f>
        <v>#REF!</v>
      </c>
      <c r="E10" s="13"/>
      <c r="F10" s="20" t="e">
        <f>PI()/LN(2)*0.5194*#REF!</f>
        <v>#REF!</v>
      </c>
      <c r="G10" s="13"/>
      <c r="H10" s="20" t="e">
        <f>PI()/LN(2)*0.5194*#REF!</f>
        <v>#REF!</v>
      </c>
      <c r="I10" s="13"/>
      <c r="J10"/>
    </row>
    <row r="11" spans="1:10" x14ac:dyDescent="0.35">
      <c r="A11" s="5" t="s">
        <v>31</v>
      </c>
      <c r="B11" s="6" t="e">
        <f t="shared" si="0"/>
        <v>#REF!</v>
      </c>
      <c r="C11" s="6" t="e">
        <f t="shared" si="1"/>
        <v>#REF!</v>
      </c>
      <c r="D11" s="20" t="e">
        <f>PI()/LN(2)*0.5194*#REF!</f>
        <v>#REF!</v>
      </c>
      <c r="E11" s="13"/>
      <c r="F11" s="20" t="e">
        <f>PI()/LN(2)*0.5194*#REF!</f>
        <v>#REF!</v>
      </c>
      <c r="G11" s="13"/>
      <c r="H11" s="20" t="e">
        <f>PI()/LN(2)*0.5194*#REF!</f>
        <v>#REF!</v>
      </c>
      <c r="I11" s="13"/>
      <c r="J11"/>
    </row>
    <row r="12" spans="1:10" x14ac:dyDescent="0.35">
      <c r="A12" s="5" t="s">
        <v>23</v>
      </c>
      <c r="B12" s="6" t="e">
        <f t="shared" si="0"/>
        <v>#REF!</v>
      </c>
      <c r="C12" s="6" t="e">
        <f t="shared" si="1"/>
        <v>#REF!</v>
      </c>
      <c r="D12" s="20" t="e">
        <f>PI()/LN(2)*0.5194*#REF!</f>
        <v>#REF!</v>
      </c>
      <c r="E12" s="13"/>
      <c r="F12" s="20" t="e">
        <f>PI()/LN(2)*0.5194*#REF!</f>
        <v>#REF!</v>
      </c>
      <c r="G12" s="13"/>
      <c r="H12" s="20" t="e">
        <f>PI()/LN(2)*0.5194*#REF!</f>
        <v>#REF!</v>
      </c>
      <c r="I12" s="13"/>
      <c r="J12"/>
    </row>
    <row r="13" spans="1:10" x14ac:dyDescent="0.35">
      <c r="A13" s="5" t="s">
        <v>24</v>
      </c>
      <c r="B13" s="6" t="e">
        <f t="shared" si="0"/>
        <v>#REF!</v>
      </c>
      <c r="C13" s="6" t="e">
        <f t="shared" si="1"/>
        <v>#REF!</v>
      </c>
      <c r="D13" s="20" t="e">
        <f>PI()/LN(2)*0.5194*#REF!</f>
        <v>#REF!</v>
      </c>
      <c r="E13" s="13"/>
      <c r="F13" s="20" t="e">
        <f>PI()/LN(2)*0.5194*#REF!</f>
        <v>#REF!</v>
      </c>
      <c r="G13" s="13"/>
      <c r="H13" s="20" t="e">
        <f>PI()/LN(2)*0.5194*#REF!</f>
        <v>#REF!</v>
      </c>
      <c r="I13" s="13"/>
      <c r="J13"/>
    </row>
    <row r="14" spans="1:10" x14ac:dyDescent="0.35">
      <c r="A14" s="5" t="s">
        <v>25</v>
      </c>
      <c r="B14" s="6" t="e">
        <f t="shared" si="0"/>
        <v>#REF!</v>
      </c>
      <c r="C14" s="6" t="e">
        <f t="shared" si="1"/>
        <v>#REF!</v>
      </c>
      <c r="D14" s="20" t="e">
        <f>PI()/LN(2)*0.5194*#REF!</f>
        <v>#REF!</v>
      </c>
      <c r="E14" s="13"/>
      <c r="F14" s="20" t="e">
        <f>PI()/LN(2)*0.5194*#REF!</f>
        <v>#REF!</v>
      </c>
      <c r="G14" s="13"/>
      <c r="H14" s="20" t="e">
        <f>PI()/LN(2)*0.5194*#REF!</f>
        <v>#REF!</v>
      </c>
      <c r="I14" s="13"/>
      <c r="J14"/>
    </row>
    <row r="15" spans="1:10" x14ac:dyDescent="0.35">
      <c r="A15" s="5" t="s">
        <v>26</v>
      </c>
      <c r="B15" s="6" t="e">
        <f t="shared" si="0"/>
        <v>#REF!</v>
      </c>
      <c r="C15" s="6" t="e">
        <f t="shared" si="1"/>
        <v>#REF!</v>
      </c>
      <c r="D15" s="20" t="e">
        <f>PI()/LN(2)*0.5194*#REF!</f>
        <v>#REF!</v>
      </c>
      <c r="E15" s="13"/>
      <c r="F15" s="20" t="e">
        <f>PI()/LN(2)*0.5194*#REF!</f>
        <v>#REF!</v>
      </c>
      <c r="G15" s="13"/>
      <c r="H15" s="20" t="e">
        <f>PI()/LN(2)*0.5194*#REF!</f>
        <v>#REF!</v>
      </c>
      <c r="I15" s="13"/>
      <c r="J15"/>
    </row>
    <row r="16" spans="1:10" x14ac:dyDescent="0.35">
      <c r="A16" s="5" t="s">
        <v>27</v>
      </c>
      <c r="B16" s="6" t="e">
        <f t="shared" si="0"/>
        <v>#REF!</v>
      </c>
      <c r="C16" s="6" t="e">
        <f t="shared" si="1"/>
        <v>#REF!</v>
      </c>
      <c r="D16" s="20" t="e">
        <f>PI()/LN(2)*0.5194*#REF!</f>
        <v>#REF!</v>
      </c>
      <c r="E16" s="13"/>
      <c r="F16" s="20" t="e">
        <f>PI()/LN(2)*0.5194*#REF!</f>
        <v>#REF!</v>
      </c>
      <c r="G16" s="13"/>
      <c r="H16" s="20" t="e">
        <f>PI()/LN(2)*0.5194*#REF!</f>
        <v>#REF!</v>
      </c>
      <c r="I16" s="13"/>
      <c r="J16"/>
    </row>
    <row r="17" spans="1:10" x14ac:dyDescent="0.35">
      <c r="A17" s="5" t="s">
        <v>28</v>
      </c>
      <c r="B17" s="6" t="e">
        <f t="shared" si="0"/>
        <v>#REF!</v>
      </c>
      <c r="C17" s="6" t="e">
        <f t="shared" si="1"/>
        <v>#REF!</v>
      </c>
      <c r="D17" s="20" t="e">
        <f>PI()/LN(2)*0.5194*#REF!</f>
        <v>#REF!</v>
      </c>
      <c r="E17" s="13"/>
      <c r="F17" s="20" t="e">
        <f>PI()/LN(2)*0.5194*#REF!</f>
        <v>#REF!</v>
      </c>
      <c r="G17" s="13"/>
      <c r="H17" s="20" t="e">
        <f>PI()/LN(2)*0.5194*#REF!</f>
        <v>#REF!</v>
      </c>
      <c r="I17" s="13"/>
      <c r="J17"/>
    </row>
    <row r="18" spans="1:10" x14ac:dyDescent="0.35">
      <c r="A18" s="5" t="s">
        <v>29</v>
      </c>
      <c r="B18" s="6" t="e">
        <f t="shared" si="0"/>
        <v>#REF!</v>
      </c>
      <c r="C18" s="6" t="e">
        <f t="shared" si="1"/>
        <v>#REF!</v>
      </c>
      <c r="D18" s="20" t="e">
        <f>PI()/LN(2)*0.5194*#REF!</f>
        <v>#REF!</v>
      </c>
      <c r="E18" s="13"/>
      <c r="F18" s="20" t="e">
        <f>PI()/LN(2)*0.5194*#REF!</f>
        <v>#REF!</v>
      </c>
      <c r="G18" s="13"/>
      <c r="H18" s="20" t="e">
        <f>PI()/LN(2)*0.5194*#REF!</f>
        <v>#REF!</v>
      </c>
      <c r="I18" s="13"/>
      <c r="J18"/>
    </row>
    <row r="19" spans="1:10" x14ac:dyDescent="0.35">
      <c r="A19" s="5" t="s">
        <v>38</v>
      </c>
      <c r="B19" s="6" t="e">
        <f t="shared" si="0"/>
        <v>#REF!</v>
      </c>
      <c r="C19" s="6" t="e">
        <f t="shared" si="1"/>
        <v>#REF!</v>
      </c>
      <c r="D19" s="20" t="e">
        <f>PI()/LN(2)*0.5194*#REF!</f>
        <v>#REF!</v>
      </c>
      <c r="E19" s="13"/>
      <c r="F19" s="20" t="e">
        <f>PI()/LN(2)*0.5194*#REF!</f>
        <v>#REF!</v>
      </c>
      <c r="G19" s="13"/>
      <c r="H19" s="20" t="e">
        <f>PI()/LN(2)*0.5194*#REF!</f>
        <v>#REF!</v>
      </c>
      <c r="I19" s="13"/>
      <c r="J19"/>
    </row>
    <row r="20" spans="1:10" x14ac:dyDescent="0.35">
      <c r="A20" s="5" t="s">
        <v>42</v>
      </c>
      <c r="B20" s="6" t="e">
        <f t="shared" si="0"/>
        <v>#REF!</v>
      </c>
      <c r="C20" s="6" t="e">
        <f t="shared" si="1"/>
        <v>#REF!</v>
      </c>
      <c r="D20" s="20" t="e">
        <f>PI()/LN(2)*0.5194*#REF!</f>
        <v>#REF!</v>
      </c>
      <c r="E20" s="13"/>
      <c r="F20" s="20" t="e">
        <f>PI()/LN(2)*0.5194*#REF!</f>
        <v>#REF!</v>
      </c>
      <c r="G20" s="13"/>
      <c r="H20" s="20" t="e">
        <f>PI()/LN(2)*0.5194*#REF!</f>
        <v>#REF!</v>
      </c>
      <c r="I20" s="13"/>
      <c r="J20"/>
    </row>
    <row r="21" spans="1:10" x14ac:dyDescent="0.35">
      <c r="A21" s="5" t="s">
        <v>43</v>
      </c>
      <c r="B21" s="6" t="e">
        <f t="shared" si="0"/>
        <v>#REF!</v>
      </c>
      <c r="C21" s="6" t="e">
        <f t="shared" si="1"/>
        <v>#REF!</v>
      </c>
      <c r="D21" s="20" t="e">
        <f>PI()/LN(2)*0.5194*#REF!</f>
        <v>#REF!</v>
      </c>
      <c r="E21" s="13"/>
      <c r="F21" s="20" t="e">
        <f>PI()/LN(2)*0.5194*#REF!</f>
        <v>#REF!</v>
      </c>
      <c r="G21" s="13"/>
      <c r="H21" s="20" t="e">
        <f>PI()/LN(2)*0.5194*#REF!</f>
        <v>#REF!</v>
      </c>
      <c r="I21" s="13"/>
      <c r="J21"/>
    </row>
    <row r="22" spans="1:10" x14ac:dyDescent="0.35">
      <c r="A22" s="5" t="s">
        <v>39</v>
      </c>
      <c r="B22" s="6" t="e">
        <f t="shared" si="0"/>
        <v>#REF!</v>
      </c>
      <c r="C22" s="6" t="e">
        <f t="shared" si="1"/>
        <v>#REF!</v>
      </c>
      <c r="D22" s="20" t="e">
        <f>PI()/LN(2)*0.5194*#REF!</f>
        <v>#REF!</v>
      </c>
      <c r="E22" s="13"/>
      <c r="F22" s="20" t="e">
        <f>PI()/LN(2)*0.5194*#REF!</f>
        <v>#REF!</v>
      </c>
      <c r="G22" s="13"/>
      <c r="H22" s="20" t="e">
        <f>PI()/LN(2)*0.5194*#REF!</f>
        <v>#REF!</v>
      </c>
      <c r="I22" s="13"/>
      <c r="J22"/>
    </row>
    <row r="23" spans="1:10" x14ac:dyDescent="0.35">
      <c r="A23" s="5" t="s">
        <v>40</v>
      </c>
      <c r="B23" s="6" t="e">
        <f t="shared" si="0"/>
        <v>#REF!</v>
      </c>
      <c r="C23" s="6" t="e">
        <f t="shared" si="1"/>
        <v>#REF!</v>
      </c>
      <c r="D23" s="20" t="e">
        <f>PI()/LN(2)*0.5194*#REF!</f>
        <v>#REF!</v>
      </c>
      <c r="E23" s="13"/>
      <c r="F23" s="20" t="e">
        <f>PI()/LN(2)*0.5194*#REF!</f>
        <v>#REF!</v>
      </c>
      <c r="G23" s="13"/>
      <c r="H23" s="20" t="e">
        <f>PI()/LN(2)*0.5194*#REF!</f>
        <v>#REF!</v>
      </c>
      <c r="I23" s="13"/>
      <c r="J23"/>
    </row>
    <row r="24" spans="1:10" x14ac:dyDescent="0.35">
      <c r="A24" s="5" t="s">
        <v>41</v>
      </c>
      <c r="B24" s="6" t="e">
        <f t="shared" si="0"/>
        <v>#REF!</v>
      </c>
      <c r="C24" s="6" t="e">
        <f t="shared" si="1"/>
        <v>#REF!</v>
      </c>
      <c r="D24" s="20" t="e">
        <f>PI()/LN(2)*0.5194*#REF!</f>
        <v>#REF!</v>
      </c>
      <c r="E24" s="13"/>
      <c r="F24" s="20" t="e">
        <f>PI()/LN(2)*0.5194*#REF!</f>
        <v>#REF!</v>
      </c>
      <c r="G24" s="13"/>
      <c r="H24" s="20" t="e">
        <f>PI()/LN(2)*0.5194*#REF!</f>
        <v>#REF!</v>
      </c>
      <c r="I24" s="13"/>
      <c r="J24"/>
    </row>
    <row r="25" spans="1:10" x14ac:dyDescent="0.35">
      <c r="A25" s="5" t="s">
        <v>46</v>
      </c>
      <c r="B25" s="6" t="e">
        <f t="shared" si="0"/>
        <v>#REF!</v>
      </c>
      <c r="C25" s="6" t="e">
        <f t="shared" si="1"/>
        <v>#REF!</v>
      </c>
      <c r="D25" s="20" t="e">
        <f>PI()/LN(2)*0.5194*#REF!</f>
        <v>#REF!</v>
      </c>
      <c r="E25" s="13"/>
      <c r="F25" s="20" t="e">
        <f>PI()/LN(2)*0.5194*#REF!</f>
        <v>#REF!</v>
      </c>
      <c r="G25" s="13"/>
      <c r="H25" s="20" t="e">
        <f>PI()/LN(2)*0.5194*#REF!</f>
        <v>#REF!</v>
      </c>
      <c r="I25" s="13"/>
      <c r="J25"/>
    </row>
    <row r="26" spans="1:10" x14ac:dyDescent="0.35">
      <c r="A26" s="5" t="s">
        <v>44</v>
      </c>
      <c r="B26" s="6" t="e">
        <f t="shared" si="0"/>
        <v>#REF!</v>
      </c>
      <c r="C26" s="6" t="e">
        <f t="shared" si="1"/>
        <v>#REF!</v>
      </c>
      <c r="D26" s="20" t="e">
        <f>PI()/LN(2)*0.5194*#REF!</f>
        <v>#REF!</v>
      </c>
      <c r="E26" s="13"/>
      <c r="F26" s="20" t="e">
        <f>PI()/LN(2)*0.5194*#REF!</f>
        <v>#REF!</v>
      </c>
      <c r="G26" s="13"/>
      <c r="H26" s="20" t="e">
        <f>PI()/LN(2)*0.5194*#REF!</f>
        <v>#REF!</v>
      </c>
      <c r="I26" s="13"/>
      <c r="J26"/>
    </row>
    <row r="27" spans="1:10" x14ac:dyDescent="0.35">
      <c r="A27" s="5" t="s">
        <v>47</v>
      </c>
      <c r="B27" s="6">
        <f t="shared" si="0"/>
        <v>113.60595383699257</v>
      </c>
      <c r="C27" s="6">
        <f t="shared" si="1"/>
        <v>30.720245869890817</v>
      </c>
      <c r="D27" s="20">
        <v>148.84794693545868</v>
      </c>
      <c r="E27" s="13">
        <v>19.971303592198907</v>
      </c>
      <c r="F27" s="20">
        <v>99.482806361446492</v>
      </c>
      <c r="G27" s="13">
        <v>3.8943251953361395</v>
      </c>
      <c r="H27" s="20">
        <v>92.487108214072506</v>
      </c>
      <c r="I27" s="13">
        <v>6.4080655019025876</v>
      </c>
      <c r="J27"/>
    </row>
    <row r="28" spans="1:10" x14ac:dyDescent="0.35">
      <c r="A28" s="5" t="s">
        <v>48</v>
      </c>
      <c r="B28" s="6">
        <f t="shared" si="0"/>
        <v>39.531548984083621</v>
      </c>
      <c r="C28" s="6">
        <f t="shared" si="1"/>
        <v>6.045206030534465</v>
      </c>
      <c r="D28" s="20">
        <v>45.860125411431049</v>
      </c>
      <c r="E28" s="3">
        <v>3.7548422779512296</v>
      </c>
      <c r="F28" s="20">
        <v>38.918016786579891</v>
      </c>
      <c r="G28" s="13">
        <v>0.6745605037614526</v>
      </c>
      <c r="H28" s="20">
        <v>33.816504754239929</v>
      </c>
      <c r="I28" s="13">
        <v>4.1215557975291457</v>
      </c>
      <c r="J28" t="s">
        <v>49</v>
      </c>
    </row>
    <row r="29" spans="1:10" x14ac:dyDescent="0.35">
      <c r="A29" s="5" t="s">
        <v>50</v>
      </c>
      <c r="B29" s="6">
        <f t="shared" si="0"/>
        <v>152.11660574536006</v>
      </c>
      <c r="C29" s="6">
        <f t="shared" si="1"/>
        <v>1.9174509493777145</v>
      </c>
      <c r="D29" s="20">
        <v>153.59001699745752</v>
      </c>
      <c r="E29" s="3">
        <v>9.1304711124269815</v>
      </c>
      <c r="F29" s="20">
        <v>152.81112777587538</v>
      </c>
      <c r="G29" s="13">
        <v>10.334902391264388</v>
      </c>
      <c r="H29" s="20">
        <v>149.94867246274723</v>
      </c>
      <c r="I29" s="13">
        <v>10.373308548339256</v>
      </c>
      <c r="J29" t="s">
        <v>51</v>
      </c>
    </row>
    <row r="30" spans="1:10" x14ac:dyDescent="0.35">
      <c r="A30" s="8" t="s">
        <v>52</v>
      </c>
      <c r="B30" s="6">
        <f t="shared" si="0"/>
        <v>130.06407282149735</v>
      </c>
      <c r="C30" s="6">
        <f t="shared" si="1"/>
        <v>16.483209705837801</v>
      </c>
      <c r="D30" s="21">
        <v>149.04177087663524</v>
      </c>
      <c r="E30" s="14">
        <v>13.80073421405273</v>
      </c>
      <c r="F30" s="21">
        <v>121.83277482773919</v>
      </c>
      <c r="G30" s="14">
        <v>12.945166840250669</v>
      </c>
      <c r="H30" s="21">
        <v>119.31767276011759</v>
      </c>
      <c r="I30" s="14">
        <v>3.3499673082909212</v>
      </c>
      <c r="J30"/>
    </row>
    <row r="31" spans="1:10" x14ac:dyDescent="0.35">
      <c r="A31" s="10" t="s">
        <v>53</v>
      </c>
      <c r="B31" s="11">
        <f t="shared" si="0"/>
        <v>98.046602754836343</v>
      </c>
      <c r="C31" s="11">
        <f t="shared" si="1"/>
        <v>14.750949261132771</v>
      </c>
      <c r="D31" s="23">
        <v>102.0200355955152</v>
      </c>
      <c r="E31" s="15">
        <v>4.0950384289879622</v>
      </c>
      <c r="F31" s="23">
        <v>110.40385293024625</v>
      </c>
      <c r="G31" s="15">
        <v>2.6026481766383025</v>
      </c>
      <c r="H31" s="23">
        <v>81.71591973874763</v>
      </c>
      <c r="I31" s="15">
        <v>4.8351218731882222</v>
      </c>
      <c r="J31" t="s">
        <v>56</v>
      </c>
    </row>
    <row r="32" spans="1:10" x14ac:dyDescent="0.35">
      <c r="A32" s="28" t="s">
        <v>54</v>
      </c>
      <c r="B32" s="12">
        <f t="shared" si="0"/>
        <v>91.227610713190757</v>
      </c>
      <c r="C32" s="12">
        <f t="shared" si="1"/>
        <v>9.5768536570120695</v>
      </c>
      <c r="D32" s="21">
        <v>80.349252401977992</v>
      </c>
      <c r="E32" s="14">
        <v>2.8352736216920826</v>
      </c>
      <c r="F32" s="21">
        <v>94.945709885915321</v>
      </c>
      <c r="G32" s="14">
        <v>3.3481858182778077</v>
      </c>
      <c r="H32" s="21">
        <v>98.387869851678971</v>
      </c>
      <c r="I32" s="14">
        <v>5.9758101423686512</v>
      </c>
      <c r="J32"/>
    </row>
    <row r="33" spans="1:10" x14ac:dyDescent="0.35">
      <c r="A33" s="28" t="s">
        <v>55</v>
      </c>
      <c r="B33" s="12">
        <f t="shared" si="0"/>
        <v>83.988329075411926</v>
      </c>
      <c r="C33" s="12">
        <f t="shared" si="1"/>
        <v>3.5658762386683618</v>
      </c>
      <c r="D33" s="21">
        <v>87.413502877983518</v>
      </c>
      <c r="E33" s="14">
        <v>4.6613519115826492</v>
      </c>
      <c r="F33" s="21">
        <v>80.296699055310228</v>
      </c>
      <c r="G33" s="14">
        <v>9.6282722847677995</v>
      </c>
      <c r="H33" s="21">
        <v>84.254785292942017</v>
      </c>
      <c r="I33" s="14">
        <v>0.58325429548934682</v>
      </c>
      <c r="J33"/>
    </row>
    <row r="34" spans="1:10" x14ac:dyDescent="0.35">
      <c r="A34" s="28" t="s">
        <v>57</v>
      </c>
      <c r="B34" s="12">
        <f t="shared" si="0"/>
        <v>109.12103370842954</v>
      </c>
      <c r="C34" s="12">
        <f t="shared" si="1"/>
        <v>7.6172718348879567</v>
      </c>
      <c r="D34" s="21">
        <v>111.88939865814696</v>
      </c>
      <c r="E34" s="14">
        <v>3.1506507439557327</v>
      </c>
      <c r="F34" s="21">
        <v>114.96699278373838</v>
      </c>
      <c r="G34" s="14">
        <v>4.8174023787784241</v>
      </c>
      <c r="H34" s="21">
        <v>100.50670968340326</v>
      </c>
      <c r="I34" s="14">
        <v>7.0797406595212955</v>
      </c>
      <c r="J34"/>
    </row>
    <row r="35" spans="1:10" x14ac:dyDescent="0.35">
      <c r="A35" s="28" t="s">
        <v>58</v>
      </c>
      <c r="B35" s="12">
        <f t="shared" si="0"/>
        <v>101.93944307504825</v>
      </c>
      <c r="C35" s="12">
        <f t="shared" si="1"/>
        <v>4.6985462058308878</v>
      </c>
      <c r="D35" s="21">
        <v>102.98269615226444</v>
      </c>
      <c r="E35" s="14">
        <v>9.9672023779583441</v>
      </c>
      <c r="F35" s="21">
        <v>96.806953958680197</v>
      </c>
      <c r="G35" s="14">
        <v>0.95650202439949172</v>
      </c>
      <c r="H35" s="21">
        <v>106.02867911420007</v>
      </c>
      <c r="I35" s="14">
        <v>2.606684161387514</v>
      </c>
      <c r="J35"/>
    </row>
    <row r="36" spans="1:10" x14ac:dyDescent="0.35">
      <c r="A36" t="s">
        <v>59</v>
      </c>
      <c r="B36" s="6">
        <f t="shared" si="0"/>
        <v>181.54141947234595</v>
      </c>
      <c r="C36" s="6">
        <f t="shared" si="1"/>
        <v>26.991315223325174</v>
      </c>
      <c r="D36" s="20">
        <v>212.25496903915186</v>
      </c>
      <c r="E36" s="13">
        <v>27.21644085711517</v>
      </c>
      <c r="F36" s="20">
        <v>161.59776097116401</v>
      </c>
      <c r="G36" s="13">
        <v>7.9850957415861483</v>
      </c>
      <c r="H36" s="20">
        <v>170.77152840672193</v>
      </c>
      <c r="I36" s="13">
        <v>3.352100148472974</v>
      </c>
      <c r="J36"/>
    </row>
    <row r="37" spans="1:10" x14ac:dyDescent="0.35">
      <c r="A37" t="s">
        <v>71</v>
      </c>
      <c r="B37" s="6">
        <f t="shared" si="0"/>
        <v>108.41532145590664</v>
      </c>
      <c r="C37" s="6">
        <f t="shared" si="1"/>
        <v>7.5619085392646221</v>
      </c>
      <c r="D37" s="20">
        <v>116.28440075534128</v>
      </c>
      <c r="E37" s="13">
        <v>9.3482739955299561</v>
      </c>
      <c r="F37" s="20">
        <v>107.75807550535791</v>
      </c>
      <c r="G37" s="13">
        <v>1.0650983799690674</v>
      </c>
      <c r="H37" s="20">
        <v>101.20348810702073</v>
      </c>
      <c r="I37" s="13">
        <v>7.1102086587719109</v>
      </c>
      <c r="J37"/>
    </row>
    <row r="38" spans="1:10" x14ac:dyDescent="0.35">
      <c r="B38" s="6" t="e">
        <f t="shared" si="0"/>
        <v>#DIV/0!</v>
      </c>
      <c r="C38" s="6" t="e">
        <f t="shared" si="1"/>
        <v>#DIV/0!</v>
      </c>
      <c r="D38" s="22"/>
      <c r="F38" s="22"/>
      <c r="G38" s="5"/>
      <c r="H38" s="22"/>
      <c r="I38" s="5"/>
      <c r="J38"/>
    </row>
    <row r="39" spans="1:10" x14ac:dyDescent="0.35">
      <c r="B39" s="6" t="e">
        <f t="shared" si="0"/>
        <v>#DIV/0!</v>
      </c>
      <c r="C39" s="6" t="e">
        <f t="shared" si="1"/>
        <v>#DIV/0!</v>
      </c>
      <c r="D39" s="22"/>
      <c r="F39" s="22"/>
      <c r="G39" s="5"/>
      <c r="H39" s="22"/>
      <c r="I39" s="5"/>
      <c r="J39"/>
    </row>
    <row r="40" spans="1:10" x14ac:dyDescent="0.35">
      <c r="B40" s="6" t="e">
        <f t="shared" si="0"/>
        <v>#DIV/0!</v>
      </c>
      <c r="C40" s="6" t="e">
        <f t="shared" si="1"/>
        <v>#DIV/0!</v>
      </c>
      <c r="D40" s="22"/>
      <c r="F40" s="22"/>
      <c r="G40" s="5"/>
      <c r="H40" s="22"/>
      <c r="I40" s="5"/>
      <c r="J40"/>
    </row>
    <row r="41" spans="1:10" x14ac:dyDescent="0.35">
      <c r="B41" s="6" t="e">
        <f t="shared" si="0"/>
        <v>#DIV/0!</v>
      </c>
      <c r="C41" s="6" t="e">
        <f t="shared" si="1"/>
        <v>#DIV/0!</v>
      </c>
      <c r="D41" s="22"/>
      <c r="F41" s="22"/>
      <c r="G41" s="5"/>
      <c r="H41" s="22"/>
      <c r="I41" s="5"/>
      <c r="J41"/>
    </row>
    <row r="42" spans="1:10" x14ac:dyDescent="0.35">
      <c r="B42" s="6" t="e">
        <f t="shared" si="0"/>
        <v>#DIV/0!</v>
      </c>
      <c r="C42" s="6" t="e">
        <f t="shared" si="1"/>
        <v>#DIV/0!</v>
      </c>
      <c r="D42" s="22"/>
      <c r="F42" s="22"/>
      <c r="G42" s="5"/>
      <c r="H42" s="22"/>
      <c r="I42" s="5"/>
      <c r="J42"/>
    </row>
    <row r="43" spans="1:10" x14ac:dyDescent="0.35">
      <c r="B43" s="6" t="e">
        <f t="shared" si="0"/>
        <v>#DIV/0!</v>
      </c>
      <c r="C43" s="6" t="e">
        <f t="shared" si="1"/>
        <v>#DIV/0!</v>
      </c>
      <c r="D43" s="22"/>
      <c r="F43" s="22"/>
      <c r="G43" s="5"/>
      <c r="H43" s="22"/>
      <c r="I43" s="5"/>
      <c r="J43"/>
    </row>
    <row r="44" spans="1:10" x14ac:dyDescent="0.35">
      <c r="B44" s="6" t="e">
        <f t="shared" si="0"/>
        <v>#DIV/0!</v>
      </c>
      <c r="C44" s="6" t="e">
        <f t="shared" si="1"/>
        <v>#DIV/0!</v>
      </c>
      <c r="D44" s="22"/>
      <c r="F44" s="22"/>
      <c r="G44" s="5"/>
      <c r="H44" s="22"/>
      <c r="I44" s="5"/>
      <c r="J44"/>
    </row>
    <row r="45" spans="1:10" x14ac:dyDescent="0.35">
      <c r="B45" s="6" t="e">
        <f t="shared" si="0"/>
        <v>#DIV/0!</v>
      </c>
      <c r="C45" s="6" t="e">
        <f t="shared" si="1"/>
        <v>#DIV/0!</v>
      </c>
      <c r="D45" s="22"/>
      <c r="F45" s="22"/>
      <c r="G45" s="5"/>
      <c r="H45" s="22"/>
      <c r="I45" s="5"/>
      <c r="J45"/>
    </row>
    <row r="46" spans="1:10" x14ac:dyDescent="0.35">
      <c r="B46" s="6"/>
      <c r="C46" s="6"/>
      <c r="D46" s="22"/>
      <c r="F46" s="22"/>
      <c r="G46" s="5"/>
      <c r="H46" s="22"/>
      <c r="I46" s="5"/>
      <c r="J46"/>
    </row>
    <row r="47" spans="1:10" x14ac:dyDescent="0.35">
      <c r="B47" s="6"/>
      <c r="C47" s="6"/>
      <c r="D47" s="22"/>
      <c r="F47" s="22"/>
      <c r="G47" s="5"/>
      <c r="H47" s="22"/>
      <c r="I47" s="5"/>
      <c r="J47"/>
    </row>
    <row r="48" spans="1:10" x14ac:dyDescent="0.35">
      <c r="B48" s="6"/>
      <c r="C48" s="6"/>
      <c r="D48" s="22"/>
      <c r="F48" s="22"/>
      <c r="G48" s="5"/>
      <c r="H48" s="22"/>
      <c r="I48" s="5"/>
      <c r="J48"/>
    </row>
    <row r="53" spans="1:8" x14ac:dyDescent="0.35">
      <c r="A53" t="s">
        <v>9</v>
      </c>
    </row>
    <row r="55" spans="1:8" x14ac:dyDescent="0.35">
      <c r="A55" t="s">
        <v>15</v>
      </c>
    </row>
    <row r="56" spans="1:8" x14ac:dyDescent="0.35">
      <c r="B56" t="s">
        <v>12</v>
      </c>
      <c r="C56" t="s">
        <v>10</v>
      </c>
    </row>
    <row r="57" spans="1:8" x14ac:dyDescent="0.35">
      <c r="A57" t="s">
        <v>13</v>
      </c>
      <c r="B57" s="4" t="e">
        <f>AVERAGE(B11,B13)</f>
        <v>#REF!</v>
      </c>
      <c r="C57" t="e">
        <f>_xlfn.STDEV.S(B11,B13)</f>
        <v>#REF!</v>
      </c>
    </row>
    <row r="58" spans="1:8" x14ac:dyDescent="0.35">
      <c r="A58" t="s">
        <v>14</v>
      </c>
      <c r="B58" s="4" t="e">
        <f>AVERAGE(B12,B14)</f>
        <v>#REF!</v>
      </c>
      <c r="C58" t="e">
        <f>_xlfn.STDEV.S(B12,B14)</f>
        <v>#REF!</v>
      </c>
      <c r="G58" s="4"/>
      <c r="H58" s="6"/>
    </row>
    <row r="59" spans="1:8" x14ac:dyDescent="0.35">
      <c r="G59" s="4"/>
      <c r="H59" s="6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861B2-F8C4-4F65-B73E-80FCDE2A4894}">
  <dimension ref="A1:R66"/>
  <sheetViews>
    <sheetView tabSelected="1" topLeftCell="A46" workbookViewId="0">
      <selection activeCell="B67" sqref="B67"/>
    </sheetView>
  </sheetViews>
  <sheetFormatPr defaultRowHeight="14.5" x14ac:dyDescent="0.35"/>
  <cols>
    <col min="1" max="1" width="23.81640625" customWidth="1"/>
    <col min="2" max="2" width="25.1796875" customWidth="1"/>
    <col min="3" max="3" width="21.7265625" customWidth="1"/>
    <col min="4" max="4" width="20.54296875" customWidth="1"/>
    <col min="5" max="6" width="20.54296875" style="5" customWidth="1"/>
    <col min="7" max="7" width="20.54296875" customWidth="1"/>
    <col min="8" max="8" width="20.54296875" style="5" customWidth="1"/>
    <col min="9" max="9" width="20.54296875" customWidth="1"/>
    <col min="10" max="10" width="20.54296875" style="5" customWidth="1"/>
  </cols>
  <sheetData>
    <row r="1" spans="1:10" x14ac:dyDescent="0.35">
      <c r="A1" s="1" t="s">
        <v>0</v>
      </c>
      <c r="B1" s="1" t="s">
        <v>11</v>
      </c>
      <c r="C1" s="1" t="s">
        <v>4</v>
      </c>
      <c r="D1" t="s">
        <v>1</v>
      </c>
      <c r="E1" s="5" t="s">
        <v>60</v>
      </c>
      <c r="F1" t="s">
        <v>2</v>
      </c>
      <c r="G1" s="5" t="s">
        <v>61</v>
      </c>
      <c r="H1" t="s">
        <v>3</v>
      </c>
      <c r="I1" s="5" t="s">
        <v>62</v>
      </c>
      <c r="J1"/>
    </row>
    <row r="2" spans="1:10" x14ac:dyDescent="0.35">
      <c r="A2" s="5" t="s">
        <v>34</v>
      </c>
      <c r="B2" s="6" t="e">
        <f t="shared" ref="B2:B45" si="0">AVERAGE(D2,F2,H2)</f>
        <v>#REF!</v>
      </c>
      <c r="C2" s="6" t="e">
        <f t="shared" ref="C2:C45" si="1">_xlfn.STDEV.S(D2,F2,H2)</f>
        <v>#REF!</v>
      </c>
      <c r="D2" s="20" t="e">
        <f>PI()/LN(2)*0.5194*#REF!</f>
        <v>#REF!</v>
      </c>
      <c r="E2" s="18"/>
      <c r="F2" s="20" t="e">
        <f>PI()/LN(2)*0.5194*#REF!</f>
        <v>#REF!</v>
      </c>
      <c r="G2" s="18"/>
      <c r="H2" s="20" t="e">
        <f>PI()/LN(2)*0.5194*#REF!</f>
        <v>#REF!</v>
      </c>
      <c r="I2" s="18"/>
      <c r="J2"/>
    </row>
    <row r="3" spans="1:10" x14ac:dyDescent="0.35">
      <c r="A3" s="5" t="s">
        <v>33</v>
      </c>
      <c r="B3" s="6" t="e">
        <f t="shared" si="0"/>
        <v>#REF!</v>
      </c>
      <c r="C3" s="6" t="e">
        <f t="shared" si="1"/>
        <v>#REF!</v>
      </c>
      <c r="D3" s="20" t="e">
        <f>PI()/LN(2)*0.5194*#REF!</f>
        <v>#REF!</v>
      </c>
      <c r="E3" s="18"/>
      <c r="F3" s="20" t="e">
        <f>PI()/LN(2)*0.5194*#REF!</f>
        <v>#REF!</v>
      </c>
      <c r="G3" s="18"/>
      <c r="H3" s="20" t="e">
        <f>PI()/LN(2)*0.5194*#REF!</f>
        <v>#REF!</v>
      </c>
      <c r="I3" s="18"/>
      <c r="J3"/>
    </row>
    <row r="4" spans="1:10" x14ac:dyDescent="0.35">
      <c r="A4" s="5" t="s">
        <v>32</v>
      </c>
      <c r="B4" s="6" t="e">
        <f t="shared" si="0"/>
        <v>#REF!</v>
      </c>
      <c r="C4" s="6" t="e">
        <f t="shared" si="1"/>
        <v>#REF!</v>
      </c>
      <c r="D4" s="20" t="e">
        <f>PI()/LN(2)*0.5194*#REF!</f>
        <v>#REF!</v>
      </c>
      <c r="E4" s="18"/>
      <c r="F4" s="20" t="e">
        <f>PI()/LN(2)*0.5194*#REF!</f>
        <v>#REF!</v>
      </c>
      <c r="G4" s="18"/>
      <c r="H4" s="20">
        <v>50</v>
      </c>
      <c r="I4" s="18"/>
      <c r="J4"/>
    </row>
    <row r="5" spans="1:10" x14ac:dyDescent="0.35">
      <c r="A5" s="5" t="s">
        <v>30</v>
      </c>
      <c r="B5" s="6" t="e">
        <f t="shared" si="0"/>
        <v>#REF!</v>
      </c>
      <c r="C5" s="6" t="e">
        <f t="shared" si="1"/>
        <v>#REF!</v>
      </c>
      <c r="D5" s="20" t="e">
        <f>PI()/LN(2)*0.5194*#REF!</f>
        <v>#REF!</v>
      </c>
      <c r="E5" s="18"/>
      <c r="F5" s="20" t="e">
        <f>PI()/LN(2)*0.5194*#REF!</f>
        <v>#REF!</v>
      </c>
      <c r="G5" s="18"/>
      <c r="H5" s="20" t="e">
        <f>PI()/LN(2)*0.5194*#REF!</f>
        <v>#REF!</v>
      </c>
      <c r="I5" s="18"/>
      <c r="J5"/>
    </row>
    <row r="6" spans="1:10" x14ac:dyDescent="0.35">
      <c r="A6" s="5" t="s">
        <v>36</v>
      </c>
      <c r="B6" s="6" t="e">
        <f t="shared" si="0"/>
        <v>#REF!</v>
      </c>
      <c r="C6" s="6" t="e">
        <f t="shared" si="1"/>
        <v>#REF!</v>
      </c>
      <c r="D6" s="20" t="e">
        <f>PI()/LN(2)*0.5194*#REF!</f>
        <v>#REF!</v>
      </c>
      <c r="E6" s="18"/>
      <c r="F6" s="20" t="e">
        <f>PI()/LN(2)*0.5194*#REF!</f>
        <v>#REF!</v>
      </c>
      <c r="G6" s="18"/>
      <c r="H6" s="20" t="e">
        <f>PI()/LN(2)*0.5194*#REF!</f>
        <v>#REF!</v>
      </c>
      <c r="I6" s="18"/>
      <c r="J6"/>
    </row>
    <row r="7" spans="1:10" x14ac:dyDescent="0.35">
      <c r="A7" s="5" t="s">
        <v>18</v>
      </c>
      <c r="B7" s="6" t="e">
        <f t="shared" si="0"/>
        <v>#REF!</v>
      </c>
      <c r="C7" s="6" t="e">
        <f t="shared" si="1"/>
        <v>#REF!</v>
      </c>
      <c r="D7" s="20" t="e">
        <f>PI()/LN(2)*0.5194*#REF!</f>
        <v>#REF!</v>
      </c>
      <c r="E7" s="18"/>
      <c r="F7" s="20" t="e">
        <f>PI()/LN(2)*0.5194*#REF!</f>
        <v>#REF!</v>
      </c>
      <c r="G7" s="18"/>
      <c r="H7" s="20" t="e">
        <f>PI()/LN(2)*0.5194*#REF!</f>
        <v>#REF!</v>
      </c>
      <c r="I7" s="18"/>
      <c r="J7"/>
    </row>
    <row r="8" spans="1:10" x14ac:dyDescent="0.35">
      <c r="A8" s="5" t="s">
        <v>19</v>
      </c>
      <c r="B8" s="6" t="e">
        <f t="shared" si="0"/>
        <v>#REF!</v>
      </c>
      <c r="C8" s="6" t="e">
        <f t="shared" si="1"/>
        <v>#REF!</v>
      </c>
      <c r="D8" s="20" t="e">
        <f>PI()/LN(2)*0.5194*#REF!</f>
        <v>#REF!</v>
      </c>
      <c r="E8" s="18"/>
      <c r="F8" s="20" t="e">
        <f>PI()/LN(2)*0.5194*#REF!</f>
        <v>#REF!</v>
      </c>
      <c r="G8" s="18"/>
      <c r="H8" s="20" t="e">
        <f>PI()/LN(2)*0.5194*#REF!</f>
        <v>#REF!</v>
      </c>
      <c r="I8" s="18"/>
      <c r="J8"/>
    </row>
    <row r="9" spans="1:10" x14ac:dyDescent="0.35">
      <c r="A9" s="5" t="s">
        <v>20</v>
      </c>
      <c r="B9" s="6" t="e">
        <f t="shared" si="0"/>
        <v>#REF!</v>
      </c>
      <c r="C9" s="6" t="e">
        <f t="shared" si="1"/>
        <v>#REF!</v>
      </c>
      <c r="D9" s="20" t="e">
        <f>PI()/LN(2)*0.5194*#REF!</f>
        <v>#REF!</v>
      </c>
      <c r="E9" s="18"/>
      <c r="F9" s="20" t="e">
        <f>PI()/LN(2)*0.5194*#REF!</f>
        <v>#REF!</v>
      </c>
      <c r="G9" s="18"/>
      <c r="H9" s="20" t="e">
        <f>PI()/LN(2)*0.5194*#REF!</f>
        <v>#REF!</v>
      </c>
      <c r="I9" s="18"/>
      <c r="J9"/>
    </row>
    <row r="10" spans="1:10" x14ac:dyDescent="0.35">
      <c r="A10" s="5" t="s">
        <v>21</v>
      </c>
      <c r="B10" s="6" t="e">
        <f t="shared" si="0"/>
        <v>#REF!</v>
      </c>
      <c r="C10" s="6" t="e">
        <f t="shared" si="1"/>
        <v>#REF!</v>
      </c>
      <c r="D10" s="20" t="e">
        <f>PI()/LN(2)*0.5194*#REF!</f>
        <v>#REF!</v>
      </c>
      <c r="E10" s="18"/>
      <c r="F10" s="20" t="e">
        <f>PI()/LN(2)*0.5194*#REF!</f>
        <v>#REF!</v>
      </c>
      <c r="G10" s="18"/>
      <c r="H10" s="20" t="e">
        <f>PI()/LN(2)*0.5194*#REF!</f>
        <v>#REF!</v>
      </c>
      <c r="I10" s="18"/>
      <c r="J10"/>
    </row>
    <row r="11" spans="1:10" x14ac:dyDescent="0.35">
      <c r="A11" s="5" t="s">
        <v>31</v>
      </c>
      <c r="B11" s="6" t="e">
        <f t="shared" si="0"/>
        <v>#REF!</v>
      </c>
      <c r="C11" s="6" t="e">
        <f t="shared" si="1"/>
        <v>#REF!</v>
      </c>
      <c r="D11" s="20" t="e">
        <f>PI()/LN(2)*0.5194*#REF!</f>
        <v>#REF!</v>
      </c>
      <c r="E11" s="18"/>
      <c r="F11" s="20" t="e">
        <f>PI()/LN(2)*0.5194*#REF!</f>
        <v>#REF!</v>
      </c>
      <c r="G11" s="18"/>
      <c r="H11" s="20" t="e">
        <f>PI()/LN(2)*0.5194*#REF!</f>
        <v>#REF!</v>
      </c>
      <c r="I11" s="18"/>
      <c r="J11"/>
    </row>
    <row r="12" spans="1:10" x14ac:dyDescent="0.35">
      <c r="A12" s="5" t="s">
        <v>23</v>
      </c>
      <c r="B12" s="6" t="e">
        <f t="shared" si="0"/>
        <v>#REF!</v>
      </c>
      <c r="C12" s="6" t="e">
        <f t="shared" si="1"/>
        <v>#REF!</v>
      </c>
      <c r="D12" s="20" t="e">
        <f>PI()/LN(2)*0.5194*#REF!</f>
        <v>#REF!</v>
      </c>
      <c r="E12" s="18"/>
      <c r="F12" s="20" t="e">
        <f>PI()/LN(2)*0.5194*#REF!</f>
        <v>#REF!</v>
      </c>
      <c r="G12" s="18"/>
      <c r="H12" s="20" t="e">
        <f>PI()/LN(2)*0.5194*#REF!</f>
        <v>#REF!</v>
      </c>
      <c r="I12" s="18"/>
      <c r="J12"/>
    </row>
    <row r="13" spans="1:10" x14ac:dyDescent="0.35">
      <c r="A13" s="5" t="s">
        <v>24</v>
      </c>
      <c r="B13" s="6" t="e">
        <f t="shared" si="0"/>
        <v>#REF!</v>
      </c>
      <c r="C13" s="6" t="e">
        <f t="shared" si="1"/>
        <v>#REF!</v>
      </c>
      <c r="D13" s="20" t="e">
        <f>PI()/LN(2)*0.5194*#REF!</f>
        <v>#REF!</v>
      </c>
      <c r="E13" s="18"/>
      <c r="F13" s="20" t="e">
        <f>PI()/LN(2)*0.5194*#REF!</f>
        <v>#REF!</v>
      </c>
      <c r="G13" s="18"/>
      <c r="H13" s="20" t="e">
        <f>PI()/LN(2)*0.5194*#REF!</f>
        <v>#REF!</v>
      </c>
      <c r="I13" s="18"/>
      <c r="J13"/>
    </row>
    <row r="14" spans="1:10" x14ac:dyDescent="0.35">
      <c r="A14" s="5" t="s">
        <v>25</v>
      </c>
      <c r="B14" s="6" t="e">
        <f t="shared" si="0"/>
        <v>#REF!</v>
      </c>
      <c r="C14" s="6" t="e">
        <f t="shared" si="1"/>
        <v>#REF!</v>
      </c>
      <c r="D14" s="20" t="e">
        <f>PI()/LN(2)*0.5194*#REF!</f>
        <v>#REF!</v>
      </c>
      <c r="E14" s="18"/>
      <c r="F14" s="20" t="e">
        <f>PI()/LN(2)*0.5194*#REF!</f>
        <v>#REF!</v>
      </c>
      <c r="G14" s="18"/>
      <c r="H14" s="20" t="e">
        <f>PI()/LN(2)*0.5194*#REF!</f>
        <v>#REF!</v>
      </c>
      <c r="I14" s="18"/>
      <c r="J14"/>
    </row>
    <row r="15" spans="1:10" x14ac:dyDescent="0.35">
      <c r="A15" s="5" t="s">
        <v>26</v>
      </c>
      <c r="B15" s="6" t="e">
        <f t="shared" si="0"/>
        <v>#REF!</v>
      </c>
      <c r="C15" s="6" t="e">
        <f t="shared" si="1"/>
        <v>#REF!</v>
      </c>
      <c r="D15" s="20" t="e">
        <f>PI()/LN(2)*0.5194*#REF!</f>
        <v>#REF!</v>
      </c>
      <c r="E15" s="18"/>
      <c r="F15" s="20" t="e">
        <f>PI()/LN(2)*0.5194*#REF!</f>
        <v>#REF!</v>
      </c>
      <c r="G15" s="18"/>
      <c r="H15" s="20" t="e">
        <f>PI()/LN(2)*0.5194*#REF!</f>
        <v>#REF!</v>
      </c>
      <c r="I15" s="18"/>
      <c r="J15"/>
    </row>
    <row r="16" spans="1:10" x14ac:dyDescent="0.35">
      <c r="A16" s="5" t="s">
        <v>27</v>
      </c>
      <c r="B16" s="6" t="e">
        <f t="shared" si="0"/>
        <v>#REF!</v>
      </c>
      <c r="C16" s="6" t="e">
        <f t="shared" si="1"/>
        <v>#REF!</v>
      </c>
      <c r="D16" s="20" t="e">
        <f>PI()/LN(2)*0.5194*#REF!</f>
        <v>#REF!</v>
      </c>
      <c r="E16" s="18"/>
      <c r="F16" s="20" t="e">
        <f>PI()/LN(2)*0.5194*#REF!</f>
        <v>#REF!</v>
      </c>
      <c r="G16" s="18"/>
      <c r="H16" s="20" t="e">
        <f>PI()/LN(2)*0.5194*#REF!</f>
        <v>#REF!</v>
      </c>
      <c r="I16" s="18"/>
      <c r="J16"/>
    </row>
    <row r="17" spans="1:18" x14ac:dyDescent="0.35">
      <c r="A17" s="5" t="s">
        <v>28</v>
      </c>
      <c r="B17" s="6" t="e">
        <f t="shared" si="0"/>
        <v>#REF!</v>
      </c>
      <c r="C17" s="6" t="e">
        <f t="shared" si="1"/>
        <v>#REF!</v>
      </c>
      <c r="D17" s="20" t="e">
        <f>PI()/LN(2)*0.5194*#REF!</f>
        <v>#REF!</v>
      </c>
      <c r="E17" s="18"/>
      <c r="F17" s="20" t="e">
        <f>PI()/LN(2)*0.5194*#REF!</f>
        <v>#REF!</v>
      </c>
      <c r="G17" s="18"/>
      <c r="H17" s="20" t="e">
        <f>PI()/LN(2)*0.5194*#REF!</f>
        <v>#REF!</v>
      </c>
      <c r="I17" s="18"/>
      <c r="J17"/>
    </row>
    <row r="18" spans="1:18" x14ac:dyDescent="0.35">
      <c r="A18" s="5" t="s">
        <v>29</v>
      </c>
      <c r="B18" s="6" t="e">
        <f t="shared" si="0"/>
        <v>#REF!</v>
      </c>
      <c r="C18" s="6" t="e">
        <f t="shared" si="1"/>
        <v>#REF!</v>
      </c>
      <c r="D18" s="20" t="e">
        <f>PI()/LN(2)*0.5194*#REF!</f>
        <v>#REF!</v>
      </c>
      <c r="E18" s="18"/>
      <c r="F18" s="20" t="e">
        <f>PI()/LN(2)*0.5194*#REF!</f>
        <v>#REF!</v>
      </c>
      <c r="G18" s="18"/>
      <c r="H18" s="20" t="e">
        <f>PI()/LN(2)*0.5194*#REF!</f>
        <v>#REF!</v>
      </c>
      <c r="I18" s="18"/>
      <c r="J18"/>
    </row>
    <row r="19" spans="1:18" x14ac:dyDescent="0.35">
      <c r="A19" s="5" t="s">
        <v>38</v>
      </c>
      <c r="B19" s="6" t="e">
        <f t="shared" si="0"/>
        <v>#REF!</v>
      </c>
      <c r="C19" s="6" t="e">
        <f t="shared" si="1"/>
        <v>#REF!</v>
      </c>
      <c r="D19" s="20" t="e">
        <f>PI()/LN(2)*0.5194*#REF!</f>
        <v>#REF!</v>
      </c>
      <c r="E19" s="18"/>
      <c r="F19" s="20" t="e">
        <f>PI()/LN(2)*0.5194*#REF!</f>
        <v>#REF!</v>
      </c>
      <c r="G19" s="18"/>
      <c r="H19" s="20" t="e">
        <f>PI()/LN(2)*0.5194*#REF!</f>
        <v>#REF!</v>
      </c>
      <c r="I19" s="18"/>
      <c r="J19"/>
    </row>
    <row r="20" spans="1:18" x14ac:dyDescent="0.35">
      <c r="A20" s="5" t="s">
        <v>42</v>
      </c>
      <c r="B20" s="6" t="e">
        <f t="shared" si="0"/>
        <v>#REF!</v>
      </c>
      <c r="C20" s="6" t="e">
        <f t="shared" si="1"/>
        <v>#REF!</v>
      </c>
      <c r="D20" s="20" t="e">
        <f>PI()/LN(2)*0.5194*#REF!</f>
        <v>#REF!</v>
      </c>
      <c r="E20" s="18"/>
      <c r="F20" s="20" t="e">
        <f>PI()/LN(2)*0.5194*#REF!</f>
        <v>#REF!</v>
      </c>
      <c r="G20" s="18"/>
      <c r="H20" s="20" t="e">
        <f>PI()/LN(2)*0.5194*#REF!</f>
        <v>#REF!</v>
      </c>
      <c r="I20" s="18"/>
      <c r="J20"/>
    </row>
    <row r="21" spans="1:18" x14ac:dyDescent="0.35">
      <c r="A21" s="5" t="s">
        <v>43</v>
      </c>
      <c r="B21" s="6" t="e">
        <f t="shared" si="0"/>
        <v>#REF!</v>
      </c>
      <c r="C21" s="6" t="e">
        <f t="shared" si="1"/>
        <v>#REF!</v>
      </c>
      <c r="D21" s="20" t="e">
        <f>PI()/LN(2)*0.5194*#REF!</f>
        <v>#REF!</v>
      </c>
      <c r="E21" s="18"/>
      <c r="F21" s="20" t="e">
        <f>PI()/LN(2)*0.5194*#REF!</f>
        <v>#REF!</v>
      </c>
      <c r="G21" s="18"/>
      <c r="H21" s="20" t="e">
        <f>PI()/LN(2)*0.5194*#REF!</f>
        <v>#REF!</v>
      </c>
      <c r="I21" s="18"/>
      <c r="J21"/>
    </row>
    <row r="22" spans="1:18" x14ac:dyDescent="0.35">
      <c r="A22" s="5" t="s">
        <v>39</v>
      </c>
      <c r="B22" s="6" t="e">
        <f t="shared" si="0"/>
        <v>#REF!</v>
      </c>
      <c r="C22" s="6" t="e">
        <f t="shared" si="1"/>
        <v>#REF!</v>
      </c>
      <c r="D22" s="20" t="e">
        <f>PI()/LN(2)*0.5194*#REF!</f>
        <v>#REF!</v>
      </c>
      <c r="E22" s="18"/>
      <c r="F22" s="20" t="e">
        <f>PI()/LN(2)*0.5194*#REF!</f>
        <v>#REF!</v>
      </c>
      <c r="G22" s="18"/>
      <c r="H22" s="20" t="e">
        <f>PI()/LN(2)*0.5194*#REF!</f>
        <v>#REF!</v>
      </c>
      <c r="I22" s="18"/>
      <c r="J22"/>
    </row>
    <row r="23" spans="1:18" x14ac:dyDescent="0.35">
      <c r="A23" s="5" t="s">
        <v>40</v>
      </c>
      <c r="B23" s="6" t="e">
        <f t="shared" si="0"/>
        <v>#REF!</v>
      </c>
      <c r="C23" s="6" t="e">
        <f t="shared" si="1"/>
        <v>#REF!</v>
      </c>
      <c r="D23" s="20" t="e">
        <f>PI()/LN(2)*0.5194*#REF!</f>
        <v>#REF!</v>
      </c>
      <c r="E23" s="18"/>
      <c r="F23" s="20" t="e">
        <f>PI()/LN(2)*0.5194*#REF!</f>
        <v>#REF!</v>
      </c>
      <c r="G23" s="18"/>
      <c r="H23" s="20" t="e">
        <f>PI()/LN(2)*0.5194*#REF!</f>
        <v>#REF!</v>
      </c>
      <c r="I23" s="18"/>
      <c r="J23"/>
    </row>
    <row r="24" spans="1:18" x14ac:dyDescent="0.35">
      <c r="A24" s="5" t="s">
        <v>41</v>
      </c>
      <c r="B24" s="6" t="e">
        <f t="shared" si="0"/>
        <v>#REF!</v>
      </c>
      <c r="C24" s="6" t="e">
        <f t="shared" si="1"/>
        <v>#REF!</v>
      </c>
      <c r="D24" s="20" t="e">
        <f>PI()/LN(2)*0.5194*#REF!</f>
        <v>#REF!</v>
      </c>
      <c r="E24" s="18"/>
      <c r="F24" s="20" t="e">
        <f>PI()/LN(2)*0.5194*#REF!</f>
        <v>#REF!</v>
      </c>
      <c r="G24" s="18"/>
      <c r="H24" s="20" t="e">
        <f>PI()/LN(2)*0.5194*#REF!</f>
        <v>#REF!</v>
      </c>
      <c r="I24" s="18"/>
      <c r="J24"/>
    </row>
    <row r="25" spans="1:18" x14ac:dyDescent="0.35">
      <c r="A25" s="5" t="s">
        <v>46</v>
      </c>
      <c r="B25" s="6" t="e">
        <f t="shared" si="0"/>
        <v>#REF!</v>
      </c>
      <c r="C25" s="6" t="e">
        <f t="shared" si="1"/>
        <v>#REF!</v>
      </c>
      <c r="D25" s="20" t="e">
        <f>PI()/LN(2)*0.5194*#REF!</f>
        <v>#REF!</v>
      </c>
      <c r="E25" s="18"/>
      <c r="F25" s="20" t="e">
        <f>PI()/LN(2)*0.5194*#REF!</f>
        <v>#REF!</v>
      </c>
      <c r="G25" s="18"/>
      <c r="H25" s="20" t="e">
        <f>PI()/LN(2)*0.5194*#REF!</f>
        <v>#REF!</v>
      </c>
      <c r="I25" s="18"/>
      <c r="J25"/>
    </row>
    <row r="26" spans="1:18" x14ac:dyDescent="0.35">
      <c r="A26" s="5" t="s">
        <v>44</v>
      </c>
      <c r="B26" s="6" t="e">
        <f t="shared" si="0"/>
        <v>#REF!</v>
      </c>
      <c r="C26" s="6" t="e">
        <f t="shared" si="1"/>
        <v>#REF!</v>
      </c>
      <c r="D26" s="20" t="e">
        <f>PI()/LN(2)*0.5194*#REF!</f>
        <v>#REF!</v>
      </c>
      <c r="E26" s="18"/>
      <c r="F26" s="20" t="e">
        <f>PI()/LN(2)*0.5194*#REF!</f>
        <v>#REF!</v>
      </c>
      <c r="G26" s="18"/>
      <c r="H26" s="20" t="e">
        <f>PI()/LN(2)*0.5194*#REF!</f>
        <v>#REF!</v>
      </c>
      <c r="I26" s="18"/>
      <c r="J26"/>
    </row>
    <row r="27" spans="1:18" x14ac:dyDescent="0.35">
      <c r="A27" s="5" t="s">
        <v>47</v>
      </c>
      <c r="B27" s="6">
        <f t="shared" si="0"/>
        <v>55.076815402001074</v>
      </c>
      <c r="C27" s="6">
        <f t="shared" si="1"/>
        <v>10.553737020629764</v>
      </c>
      <c r="D27" s="20">
        <v>65.612175009150192</v>
      </c>
      <c r="E27" s="18">
        <v>8.8033506234412808</v>
      </c>
      <c r="F27" s="20">
        <v>55.113474724241343</v>
      </c>
      <c r="G27" s="18">
        <v>2.1574561582162217</v>
      </c>
      <c r="H27" s="20">
        <v>44.50479647261168</v>
      </c>
      <c r="I27" s="18">
        <v>3.0835611195155215</v>
      </c>
      <c r="J27"/>
      <c r="R27" t="s">
        <v>66</v>
      </c>
    </row>
    <row r="28" spans="1:18" x14ac:dyDescent="0.35">
      <c r="A28" s="5" t="s">
        <v>48</v>
      </c>
      <c r="B28" s="6">
        <f t="shared" si="0"/>
        <v>36.830270591315305</v>
      </c>
      <c r="C28" s="6">
        <f t="shared" si="1"/>
        <v>10.567749640098398</v>
      </c>
      <c r="D28" s="20">
        <v>46.897685680330348</v>
      </c>
      <c r="E28" s="18">
        <v>3.8397935319792946</v>
      </c>
      <c r="F28" s="20">
        <v>37.76838835611683</v>
      </c>
      <c r="G28" s="18">
        <v>0.65463415608951936</v>
      </c>
      <c r="H28" s="20">
        <v>25.824737737498719</v>
      </c>
      <c r="I28" s="18">
        <v>3.147519186716432</v>
      </c>
      <c r="J28"/>
    </row>
    <row r="29" spans="1:18" x14ac:dyDescent="0.35">
      <c r="A29" s="5" t="s">
        <v>50</v>
      </c>
      <c r="B29" s="6">
        <f t="shared" si="0"/>
        <v>64.185281533987009</v>
      </c>
      <c r="C29" s="6">
        <f t="shared" si="1"/>
        <v>12.396727075003758</v>
      </c>
      <c r="D29" s="20">
        <v>76.364956451135868</v>
      </c>
      <c r="E29" s="18">
        <v>4.5396702370986981</v>
      </c>
      <c r="F29" s="20">
        <v>64.608544823640116</v>
      </c>
      <c r="G29" s="18">
        <v>4.3695967310265802</v>
      </c>
      <c r="H29" s="20">
        <v>51.582343327185036</v>
      </c>
      <c r="I29" s="18">
        <v>3.5684181406287037</v>
      </c>
      <c r="J29"/>
    </row>
    <row r="30" spans="1:18" x14ac:dyDescent="0.35">
      <c r="A30" s="8" t="s">
        <v>52</v>
      </c>
      <c r="B30" s="6">
        <f t="shared" si="0"/>
        <v>74.961398101688985</v>
      </c>
      <c r="C30" s="6">
        <f t="shared" si="1"/>
        <v>9.4035844299501328</v>
      </c>
      <c r="D30" s="21">
        <v>83.463391690915728</v>
      </c>
      <c r="E30" s="19">
        <v>7.7284111598695269</v>
      </c>
      <c r="F30" s="21">
        <v>76.559715701751301</v>
      </c>
      <c r="G30" s="19">
        <v>8.1347428424135177</v>
      </c>
      <c r="H30" s="21">
        <v>64.861086912399927</v>
      </c>
      <c r="I30" s="19">
        <v>1.8210422287869508</v>
      </c>
      <c r="J30"/>
    </row>
    <row r="31" spans="1:18" x14ac:dyDescent="0.35">
      <c r="A31" s="9" t="s">
        <v>53</v>
      </c>
      <c r="B31" s="12">
        <f t="shared" si="0"/>
        <v>41.745282361793848</v>
      </c>
      <c r="C31" s="12">
        <f t="shared" si="1"/>
        <v>6.5416554589187657</v>
      </c>
      <c r="D31" s="21">
        <v>43.950231334547944</v>
      </c>
      <c r="E31" s="14">
        <v>1.7641425552080126</v>
      </c>
      <c r="F31" s="21">
        <v>46.899556724768601</v>
      </c>
      <c r="G31" s="14">
        <v>1.10560494543595</v>
      </c>
      <c r="H31" s="21">
        <v>34.386059026064991</v>
      </c>
      <c r="I31" s="14">
        <v>2.0346192842376025</v>
      </c>
      <c r="J31"/>
    </row>
    <row r="32" spans="1:18" x14ac:dyDescent="0.35">
      <c r="A32" s="28" t="s">
        <v>54</v>
      </c>
      <c r="B32" s="12">
        <f t="shared" si="0"/>
        <v>42.10191551781741</v>
      </c>
      <c r="C32" s="12">
        <f t="shared" si="1"/>
        <v>4.5432903586984867</v>
      </c>
      <c r="D32" s="21">
        <v>37.153494310674624</v>
      </c>
      <c r="E32" s="14">
        <v>1.3110305226704202</v>
      </c>
      <c r="F32" s="21">
        <v>43.067374004251185</v>
      </c>
      <c r="G32" s="14">
        <v>1.5187370871708137</v>
      </c>
      <c r="H32" s="21">
        <v>46.084878238526429</v>
      </c>
      <c r="I32" s="14">
        <v>2.7990694706854793</v>
      </c>
      <c r="J32"/>
    </row>
    <row r="33" spans="1:10" x14ac:dyDescent="0.35">
      <c r="A33" s="28" t="s">
        <v>55</v>
      </c>
      <c r="B33" s="12">
        <f t="shared" si="0"/>
        <v>29.513061084893366</v>
      </c>
      <c r="C33" s="12">
        <f t="shared" si="1"/>
        <v>2.7857429550981805</v>
      </c>
      <c r="D33" s="21">
        <v>32.72761547751702</v>
      </c>
      <c r="E33" s="14">
        <v>1.745210155696544</v>
      </c>
      <c r="F33" s="21">
        <v>28.007488630492208</v>
      </c>
      <c r="G33" s="14">
        <v>3.3583413729270095</v>
      </c>
      <c r="H33" s="21">
        <v>27.804079146670865</v>
      </c>
      <c r="I33" s="14">
        <v>0.19247391751148624</v>
      </c>
      <c r="J33" t="s">
        <v>69</v>
      </c>
    </row>
    <row r="34" spans="1:10" x14ac:dyDescent="0.35">
      <c r="A34" s="28" t="s">
        <v>57</v>
      </c>
      <c r="B34" s="12">
        <f t="shared" si="0"/>
        <v>38.579485523346534</v>
      </c>
      <c r="C34" s="12">
        <f t="shared" si="1"/>
        <v>4.3341052789646053</v>
      </c>
      <c r="D34" s="21">
        <v>42.741750287412145</v>
      </c>
      <c r="E34" s="14">
        <v>1.2035485841910902</v>
      </c>
      <c r="F34" s="21">
        <v>38.904830358017065</v>
      </c>
      <c r="G34" s="14">
        <v>1.6302089649786187</v>
      </c>
      <c r="H34" s="21">
        <v>34.091875924610392</v>
      </c>
      <c r="I34" s="14">
        <v>2.401448031709625</v>
      </c>
      <c r="J34"/>
    </row>
    <row r="35" spans="1:10" x14ac:dyDescent="0.35">
      <c r="A35" s="28" t="s">
        <v>58</v>
      </c>
      <c r="B35" s="12">
        <f t="shared" si="0"/>
        <v>36.097427855706378</v>
      </c>
      <c r="C35" s="12">
        <f t="shared" si="1"/>
        <v>2.9035090299792636</v>
      </c>
      <c r="D35" s="21">
        <v>34.231448201012697</v>
      </c>
      <c r="E35" s="14">
        <v>3.3130980704333508</v>
      </c>
      <c r="F35" s="21">
        <v>34.618166735624037</v>
      </c>
      <c r="G35" s="14">
        <v>0.34204512392525832</v>
      </c>
      <c r="H35" s="21">
        <v>39.442668630482423</v>
      </c>
      <c r="I35" s="14">
        <v>0.96968650803615408</v>
      </c>
      <c r="J35" t="s">
        <v>69</v>
      </c>
    </row>
    <row r="36" spans="1:10" x14ac:dyDescent="0.35">
      <c r="A36" t="s">
        <v>59</v>
      </c>
      <c r="B36" s="6">
        <f t="shared" si="0"/>
        <v>43.262047138347874</v>
      </c>
      <c r="C36" s="6">
        <f t="shared" si="1"/>
        <v>6.9336187817035677</v>
      </c>
      <c r="D36" s="20">
        <v>50.686486606549458</v>
      </c>
      <c r="E36" s="13">
        <v>6.4992860766792724</v>
      </c>
      <c r="F36" s="20">
        <v>42.144696061279561</v>
      </c>
      <c r="G36" s="13">
        <v>2.0825129694056663</v>
      </c>
      <c r="H36" s="20">
        <v>36.954958747214633</v>
      </c>
      <c r="I36" s="13">
        <v>0.72539447212955055</v>
      </c>
      <c r="J36"/>
    </row>
    <row r="37" spans="1:10" x14ac:dyDescent="0.35">
      <c r="A37" s="31" t="s">
        <v>71</v>
      </c>
      <c r="B37" s="6">
        <f t="shared" si="0"/>
        <v>45.491068882898418</v>
      </c>
      <c r="C37" s="6">
        <f t="shared" si="1"/>
        <v>3.1729768230754383</v>
      </c>
      <c r="D37" s="20">
        <v>48.792934556941198</v>
      </c>
      <c r="E37" s="13">
        <v>3.922535768524368</v>
      </c>
      <c r="F37" s="20">
        <v>45.21528848204818</v>
      </c>
      <c r="G37" s="13">
        <v>0.44691528023502042</v>
      </c>
      <c r="H37" s="20">
        <v>42.464983609705889</v>
      </c>
      <c r="I37" s="13">
        <v>2.9834435532206922</v>
      </c>
      <c r="J37"/>
    </row>
    <row r="38" spans="1:10" x14ac:dyDescent="0.35">
      <c r="B38" s="6" t="e">
        <f t="shared" si="0"/>
        <v>#DIV/0!</v>
      </c>
      <c r="C38" s="6" t="e">
        <f t="shared" si="1"/>
        <v>#DIV/0!</v>
      </c>
      <c r="D38" s="22"/>
      <c r="E38" s="17"/>
      <c r="F38" s="22"/>
      <c r="G38" s="17"/>
      <c r="H38" s="22"/>
      <c r="I38" s="17"/>
      <c r="J38"/>
    </row>
    <row r="39" spans="1:10" x14ac:dyDescent="0.35">
      <c r="B39" s="6" t="e">
        <f t="shared" si="0"/>
        <v>#DIV/0!</v>
      </c>
      <c r="C39" s="6" t="e">
        <f t="shared" si="1"/>
        <v>#DIV/0!</v>
      </c>
      <c r="D39" s="22"/>
      <c r="E39" s="17"/>
      <c r="F39" s="22"/>
      <c r="G39" s="17"/>
      <c r="H39" s="22"/>
      <c r="I39" s="17"/>
      <c r="J39"/>
    </row>
    <row r="40" spans="1:10" x14ac:dyDescent="0.35">
      <c r="B40" s="6" t="e">
        <f t="shared" si="0"/>
        <v>#DIV/0!</v>
      </c>
      <c r="C40" s="6" t="e">
        <f t="shared" si="1"/>
        <v>#DIV/0!</v>
      </c>
      <c r="D40" s="22"/>
      <c r="E40" s="17"/>
      <c r="F40" s="22"/>
      <c r="G40" s="17"/>
      <c r="H40" s="22"/>
      <c r="I40" s="17"/>
      <c r="J40"/>
    </row>
    <row r="41" spans="1:10" x14ac:dyDescent="0.35">
      <c r="B41" s="6" t="e">
        <f t="shared" si="0"/>
        <v>#DIV/0!</v>
      </c>
      <c r="C41" s="6" t="e">
        <f t="shared" si="1"/>
        <v>#DIV/0!</v>
      </c>
      <c r="D41" s="22"/>
      <c r="E41" s="17"/>
      <c r="F41" s="22"/>
      <c r="G41" s="17"/>
      <c r="H41" s="22"/>
      <c r="I41" s="17"/>
      <c r="J41"/>
    </row>
    <row r="42" spans="1:10" x14ac:dyDescent="0.35">
      <c r="B42" s="6" t="e">
        <f t="shared" si="0"/>
        <v>#DIV/0!</v>
      </c>
      <c r="C42" s="6" t="e">
        <f t="shared" si="1"/>
        <v>#DIV/0!</v>
      </c>
      <c r="D42" s="22"/>
      <c r="E42" s="17"/>
      <c r="F42" s="22"/>
      <c r="G42" s="17"/>
      <c r="H42" s="22"/>
      <c r="I42" s="17"/>
      <c r="J42"/>
    </row>
    <row r="43" spans="1:10" x14ac:dyDescent="0.35">
      <c r="B43" s="6" t="e">
        <f t="shared" si="0"/>
        <v>#DIV/0!</v>
      </c>
      <c r="C43" s="6" t="e">
        <f t="shared" si="1"/>
        <v>#DIV/0!</v>
      </c>
      <c r="D43" s="22"/>
      <c r="E43" s="17"/>
      <c r="F43" s="22"/>
      <c r="G43" s="17"/>
      <c r="H43" s="22"/>
      <c r="I43" s="17"/>
      <c r="J43"/>
    </row>
    <row r="44" spans="1:10" x14ac:dyDescent="0.35">
      <c r="B44" s="6" t="e">
        <f t="shared" si="0"/>
        <v>#DIV/0!</v>
      </c>
      <c r="C44" s="6" t="e">
        <f t="shared" si="1"/>
        <v>#DIV/0!</v>
      </c>
      <c r="D44" s="22"/>
      <c r="E44" s="17"/>
      <c r="F44" s="22"/>
      <c r="G44" s="17"/>
      <c r="H44" s="22"/>
      <c r="I44" s="17"/>
      <c r="J44"/>
    </row>
    <row r="45" spans="1:10" x14ac:dyDescent="0.35">
      <c r="B45" s="6" t="e">
        <f t="shared" si="0"/>
        <v>#DIV/0!</v>
      </c>
      <c r="C45" s="6" t="e">
        <f t="shared" si="1"/>
        <v>#DIV/0!</v>
      </c>
      <c r="D45" s="22"/>
      <c r="E45" s="17"/>
      <c r="F45" s="22"/>
      <c r="G45" s="17"/>
      <c r="H45" s="22"/>
      <c r="I45" s="17"/>
      <c r="J45"/>
    </row>
    <row r="46" spans="1:10" x14ac:dyDescent="0.35">
      <c r="B46" s="6"/>
      <c r="C46" s="6"/>
      <c r="D46" s="22"/>
      <c r="E46" s="17"/>
      <c r="F46" s="22"/>
      <c r="G46" s="17"/>
      <c r="H46" s="22"/>
      <c r="I46" s="17"/>
      <c r="J46"/>
    </row>
    <row r="47" spans="1:10" x14ac:dyDescent="0.35">
      <c r="B47" s="6"/>
      <c r="C47" s="6"/>
      <c r="D47" s="22"/>
      <c r="E47" s="17"/>
      <c r="F47" s="22"/>
      <c r="G47" s="17"/>
      <c r="H47" s="22"/>
      <c r="I47" s="17"/>
      <c r="J47"/>
    </row>
    <row r="48" spans="1:10" x14ac:dyDescent="0.35">
      <c r="B48" s="6"/>
      <c r="C48" s="6"/>
      <c r="D48" s="22"/>
      <c r="E48" s="17"/>
      <c r="F48" s="22"/>
      <c r="G48" s="17"/>
      <c r="H48" s="22"/>
      <c r="I48" s="17"/>
      <c r="J48"/>
    </row>
    <row r="50" spans="1:8" x14ac:dyDescent="0.35">
      <c r="A50" t="s">
        <v>72</v>
      </c>
      <c r="B50" s="4">
        <f>AVERAGE(B32,B33,B35,B34,B37)</f>
        <v>38.356591772932418</v>
      </c>
      <c r="C50">
        <f>_xlfn.STDEV.S(B32,B33,B34,B35,B37)</f>
        <v>6.0887139825620356</v>
      </c>
    </row>
    <row r="51" spans="1:8" x14ac:dyDescent="0.35">
      <c r="A51" t="s">
        <v>73</v>
      </c>
      <c r="B51">
        <f>B50*0.000025</f>
        <v>9.5891479432331052E-4</v>
      </c>
    </row>
    <row r="52" spans="1:8" x14ac:dyDescent="0.35">
      <c r="A52" t="s">
        <v>74</v>
      </c>
      <c r="B52">
        <f>1/B51</f>
        <v>1042.8455227929637</v>
      </c>
    </row>
    <row r="55" spans="1:8" x14ac:dyDescent="0.35">
      <c r="B55" t="s">
        <v>75</v>
      </c>
      <c r="C55" t="s">
        <v>76</v>
      </c>
    </row>
    <row r="56" spans="1:8" x14ac:dyDescent="0.35">
      <c r="A56" s="30" t="s">
        <v>54</v>
      </c>
      <c r="B56">
        <f>B32*0.000025</f>
        <v>1.0525478879454353E-3</v>
      </c>
      <c r="C56">
        <f>1/B56</f>
        <v>950.07553713493417</v>
      </c>
    </row>
    <row r="57" spans="1:8" x14ac:dyDescent="0.35">
      <c r="A57" s="30" t="s">
        <v>55</v>
      </c>
      <c r="B57">
        <f t="shared" ref="B57:B59" si="2">B33*0.000025</f>
        <v>7.3782652712233419E-4</v>
      </c>
      <c r="C57">
        <f t="shared" ref="C57:C60" si="3">1/B57</f>
        <v>1355.3321319310555</v>
      </c>
    </row>
    <row r="58" spans="1:8" x14ac:dyDescent="0.35">
      <c r="A58" s="30" t="s">
        <v>57</v>
      </c>
      <c r="B58">
        <f t="shared" si="2"/>
        <v>9.6448713808366341E-4</v>
      </c>
      <c r="C58">
        <f t="shared" si="3"/>
        <v>1036.8204618953209</v>
      </c>
      <c r="G58" s="4"/>
      <c r="H58" s="6"/>
    </row>
    <row r="59" spans="1:8" x14ac:dyDescent="0.35">
      <c r="A59" s="30" t="s">
        <v>58</v>
      </c>
      <c r="B59">
        <f t="shared" si="2"/>
        <v>9.0243569639265951E-4</v>
      </c>
      <c r="C59">
        <f t="shared" si="3"/>
        <v>1108.1121945833238</v>
      </c>
      <c r="G59" s="4"/>
      <c r="H59" s="6"/>
    </row>
    <row r="60" spans="1:8" x14ac:dyDescent="0.35">
      <c r="A60" s="30" t="s">
        <v>71</v>
      </c>
      <c r="B60">
        <f>B37*0.000025</f>
        <v>1.1372767220724604E-3</v>
      </c>
      <c r="C60">
        <f t="shared" si="3"/>
        <v>879.29347413151925</v>
      </c>
    </row>
    <row r="62" spans="1:8" x14ac:dyDescent="0.35">
      <c r="A62" t="s">
        <v>74</v>
      </c>
      <c r="C62">
        <f>AVERAGE(C56:C60)</f>
        <v>1065.9267599352306</v>
      </c>
    </row>
    <row r="63" spans="1:8" x14ac:dyDescent="0.35">
      <c r="A63" t="s">
        <v>77</v>
      </c>
      <c r="C63">
        <f>_xlfn.STDEV.S(C56:C60)</f>
        <v>183.46371985783242</v>
      </c>
    </row>
    <row r="65" spans="1:2" x14ac:dyDescent="0.35">
      <c r="A65" t="s">
        <v>73</v>
      </c>
      <c r="B65">
        <f>AVERAGE(B56:B60)</f>
        <v>9.5891479432331052E-4</v>
      </c>
    </row>
    <row r="66" spans="1:2" x14ac:dyDescent="0.35">
      <c r="A66" t="s">
        <v>78</v>
      </c>
      <c r="B66">
        <f>_xlfn.STDEV.S(B56:B60)</f>
        <v>1.522178495640512E-4</v>
      </c>
    </row>
  </sheetData>
  <phoneticPr fontId="2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56569-1B73-4AFB-BBE8-1BC3D04D0B77}">
  <dimension ref="A1:J50"/>
  <sheetViews>
    <sheetView topLeftCell="A27" workbookViewId="0">
      <selection activeCell="B47" sqref="B47"/>
    </sheetView>
  </sheetViews>
  <sheetFormatPr defaultRowHeight="14.5" x14ac:dyDescent="0.35"/>
  <cols>
    <col min="1" max="1" width="23.81640625" customWidth="1"/>
    <col min="2" max="2" width="25.1796875" customWidth="1"/>
    <col min="3" max="3" width="21.7265625" customWidth="1"/>
    <col min="4" max="9" width="20.54296875" customWidth="1"/>
  </cols>
  <sheetData>
    <row r="1" spans="1:9" x14ac:dyDescent="0.35">
      <c r="A1" s="1" t="s">
        <v>0</v>
      </c>
      <c r="B1" s="1" t="s">
        <v>37</v>
      </c>
      <c r="C1" s="1" t="s">
        <v>5</v>
      </c>
      <c r="D1" t="s">
        <v>6</v>
      </c>
      <c r="E1" t="s">
        <v>65</v>
      </c>
      <c r="F1" t="s">
        <v>7</v>
      </c>
      <c r="G1" t="s">
        <v>64</v>
      </c>
      <c r="H1" t="s">
        <v>8</v>
      </c>
      <c r="I1" t="s">
        <v>63</v>
      </c>
    </row>
    <row r="2" spans="1:9" x14ac:dyDescent="0.35">
      <c r="A2" t="s">
        <v>35</v>
      </c>
      <c r="B2" s="13">
        <f t="shared" ref="B2:B45" si="0">AVERAGE(D2,F2,H2)</f>
        <v>14.587974988812599</v>
      </c>
      <c r="C2" s="6">
        <f t="shared" ref="C2:C45" si="1">_xlfn.STDEV.S(D2,F2,H2)</f>
        <v>0.7518726531957769</v>
      </c>
      <c r="D2" s="20">
        <v>14.4237388368122</v>
      </c>
      <c r="E2" s="3"/>
      <c r="F2" s="20">
        <v>15.4083899911275</v>
      </c>
      <c r="G2" s="3"/>
      <c r="H2" s="20">
        <v>13.9317961384981</v>
      </c>
      <c r="I2" s="3"/>
    </row>
    <row r="3" spans="1:9" x14ac:dyDescent="0.35">
      <c r="A3" t="s">
        <v>33</v>
      </c>
      <c r="B3" s="13">
        <f t="shared" si="0"/>
        <v>9.7885083417715197</v>
      </c>
      <c r="C3" s="13">
        <f t="shared" si="1"/>
        <v>0.11479297684914415</v>
      </c>
      <c r="D3" s="20">
        <v>9.6707062144999494</v>
      </c>
      <c r="E3" s="3"/>
      <c r="F3" s="20">
        <v>9.7947841107135201</v>
      </c>
      <c r="G3" s="3"/>
      <c r="H3" s="20">
        <v>9.9000347001010898</v>
      </c>
      <c r="I3" s="3"/>
    </row>
    <row r="4" spans="1:9" x14ac:dyDescent="0.35">
      <c r="A4" t="s">
        <v>32</v>
      </c>
      <c r="B4" s="13">
        <f t="shared" si="0"/>
        <v>10.409302358563547</v>
      </c>
      <c r="C4" s="13">
        <f t="shared" si="1"/>
        <v>1.6339559819838205</v>
      </c>
      <c r="D4" s="20">
        <v>9.0888821411194307</v>
      </c>
      <c r="E4" s="3"/>
      <c r="F4" s="20">
        <v>9.90238780038651</v>
      </c>
      <c r="G4" s="3"/>
      <c r="H4" s="20">
        <v>12.236637134184701</v>
      </c>
      <c r="I4" s="3"/>
    </row>
    <row r="5" spans="1:9" x14ac:dyDescent="0.35">
      <c r="A5" t="s">
        <v>16</v>
      </c>
      <c r="B5" s="13">
        <f t="shared" si="0"/>
        <v>9.8268050683452568</v>
      </c>
      <c r="C5" s="13">
        <f t="shared" si="1"/>
        <v>1.241812592953039</v>
      </c>
      <c r="D5" s="20">
        <v>10.841968905854101</v>
      </c>
      <c r="E5" s="3"/>
      <c r="F5" s="20">
        <v>10.1962523984061</v>
      </c>
      <c r="G5" s="3"/>
      <c r="H5" s="20">
        <v>8.4421939007755693</v>
      </c>
      <c r="I5" s="3"/>
    </row>
    <row r="6" spans="1:9" x14ac:dyDescent="0.35">
      <c r="A6" t="s">
        <v>17</v>
      </c>
      <c r="B6" s="13">
        <f t="shared" si="0"/>
        <v>8.3375882066769744</v>
      </c>
      <c r="C6" s="13">
        <f t="shared" si="1"/>
        <v>0.39957826337826324</v>
      </c>
      <c r="D6" s="20">
        <v>8.7588207605608108</v>
      </c>
      <c r="E6" s="3"/>
      <c r="F6" s="20">
        <v>8.2900214321132104</v>
      </c>
      <c r="G6" s="3"/>
      <c r="H6" s="20">
        <v>7.9639224273569003</v>
      </c>
      <c r="I6" s="3"/>
    </row>
    <row r="7" spans="1:9" x14ac:dyDescent="0.35">
      <c r="A7" t="s">
        <v>18</v>
      </c>
      <c r="B7" s="13">
        <f t="shared" si="0"/>
        <v>11.620001931236432</v>
      </c>
      <c r="C7" s="13">
        <f t="shared" si="1"/>
        <v>0.60340645764345102</v>
      </c>
      <c r="D7" s="20">
        <v>12.307044140507699</v>
      </c>
      <c r="E7" s="3"/>
      <c r="F7" s="20">
        <v>11.176086080047201</v>
      </c>
      <c r="G7" s="3"/>
      <c r="H7" s="20">
        <v>11.3768755731544</v>
      </c>
      <c r="I7" s="3"/>
    </row>
    <row r="8" spans="1:9" x14ac:dyDescent="0.35">
      <c r="A8" t="s">
        <v>19</v>
      </c>
      <c r="B8" s="13">
        <f t="shared" si="0"/>
        <v>13.4423870665642</v>
      </c>
      <c r="C8" s="13">
        <f t="shared" si="1"/>
        <v>0.70355989875268388</v>
      </c>
      <c r="D8" s="20">
        <v>12.630274321870701</v>
      </c>
      <c r="E8" s="3"/>
      <c r="F8" s="20">
        <v>13.8671837314028</v>
      </c>
      <c r="G8" s="3"/>
      <c r="H8" s="20">
        <v>13.829703146419099</v>
      </c>
      <c r="I8" s="3"/>
    </row>
    <row r="9" spans="1:9" x14ac:dyDescent="0.35">
      <c r="A9" t="s">
        <v>20</v>
      </c>
      <c r="B9" s="13">
        <f t="shared" si="0"/>
        <v>8.7023663688821262</v>
      </c>
      <c r="C9" s="13">
        <f t="shared" si="1"/>
        <v>1.7939914716171588</v>
      </c>
      <c r="D9" s="20">
        <v>9.8191084505323296</v>
      </c>
      <c r="E9" s="3"/>
      <c r="F9" s="20">
        <v>6.6330119586784004</v>
      </c>
      <c r="G9" s="3"/>
      <c r="H9" s="20">
        <v>9.6549786974356504</v>
      </c>
      <c r="I9" s="3"/>
    </row>
    <row r="10" spans="1:9" x14ac:dyDescent="0.35">
      <c r="A10" t="s">
        <v>21</v>
      </c>
      <c r="B10" s="13">
        <f t="shared" si="0"/>
        <v>14.861679063830332</v>
      </c>
      <c r="C10" s="13">
        <f t="shared" si="1"/>
        <v>2.2074238281958687</v>
      </c>
      <c r="D10" s="20">
        <v>12.8372048357087</v>
      </c>
      <c r="E10" s="3"/>
      <c r="F10" s="20">
        <v>17.215127582569899</v>
      </c>
      <c r="G10" s="3"/>
      <c r="H10" s="20">
        <v>14.5327047732124</v>
      </c>
      <c r="I10" s="3"/>
    </row>
    <row r="11" spans="1:9" x14ac:dyDescent="0.35">
      <c r="A11" t="s">
        <v>22</v>
      </c>
      <c r="B11" s="13">
        <f t="shared" si="0"/>
        <v>9.2787124103275982</v>
      </c>
      <c r="C11" s="13">
        <f t="shared" si="1"/>
        <v>1.2220275166971264</v>
      </c>
      <c r="D11" s="20">
        <v>8.0456014676174803</v>
      </c>
      <c r="E11" s="3"/>
      <c r="F11" s="20">
        <v>10.489346415036101</v>
      </c>
      <c r="G11" s="3"/>
      <c r="H11" s="20">
        <v>9.3011893483292098</v>
      </c>
      <c r="I11" s="3"/>
    </row>
    <row r="12" spans="1:9" x14ac:dyDescent="0.35">
      <c r="A12" t="s">
        <v>23</v>
      </c>
      <c r="B12" s="13">
        <f t="shared" si="0"/>
        <v>8.4396697478735945</v>
      </c>
      <c r="C12" s="13">
        <f t="shared" si="1"/>
        <v>2.0944070607639516</v>
      </c>
      <c r="D12" s="20">
        <v>10.741904901819501</v>
      </c>
      <c r="E12" s="3"/>
      <c r="F12" s="20">
        <v>6.6472052225726097</v>
      </c>
      <c r="G12" s="3"/>
      <c r="H12" s="20">
        <v>7.9298991192286703</v>
      </c>
      <c r="I12" s="3"/>
    </row>
    <row r="13" spans="1:9" x14ac:dyDescent="0.35">
      <c r="A13" t="s">
        <v>24</v>
      </c>
      <c r="B13" s="13">
        <f t="shared" si="0"/>
        <v>6.4542564339974433</v>
      </c>
      <c r="C13" s="13">
        <f t="shared" si="1"/>
        <v>0.55189955850939931</v>
      </c>
      <c r="D13" s="20">
        <v>6.7674790994679102</v>
      </c>
      <c r="E13" s="3"/>
      <c r="F13" s="20">
        <v>6.7782819642466796</v>
      </c>
      <c r="G13" s="3"/>
      <c r="H13" s="20">
        <v>5.8170082382777402</v>
      </c>
      <c r="I13" s="3"/>
    </row>
    <row r="14" spans="1:9" x14ac:dyDescent="0.35">
      <c r="A14" t="s">
        <v>25</v>
      </c>
      <c r="B14" s="13">
        <f t="shared" si="0"/>
        <v>10.032903395500833</v>
      </c>
      <c r="C14" s="13">
        <f t="shared" si="1"/>
        <v>2.1250983854911394</v>
      </c>
      <c r="D14" s="20">
        <v>11.3963447144698</v>
      </c>
      <c r="E14" s="3"/>
      <c r="F14" s="20">
        <v>11.1180483153158</v>
      </c>
      <c r="G14" s="3"/>
      <c r="H14" s="20">
        <v>7.5843171567169003</v>
      </c>
      <c r="I14" s="3"/>
    </row>
    <row r="15" spans="1:9" x14ac:dyDescent="0.35">
      <c r="A15" t="s">
        <v>26</v>
      </c>
      <c r="B15" s="13">
        <f t="shared" si="0"/>
        <v>16.053990260019035</v>
      </c>
      <c r="C15" s="13">
        <f t="shared" si="1"/>
        <v>1.3645455907341586</v>
      </c>
      <c r="D15" s="20">
        <v>15.056941612085</v>
      </c>
      <c r="E15" s="3"/>
      <c r="F15" s="20">
        <v>15.495913824743599</v>
      </c>
      <c r="G15" s="3"/>
      <c r="H15" s="20">
        <v>17.609115343228499</v>
      </c>
      <c r="I15" s="3"/>
    </row>
    <row r="16" spans="1:9" x14ac:dyDescent="0.35">
      <c r="A16" t="s">
        <v>27</v>
      </c>
      <c r="B16" s="13">
        <f t="shared" si="0"/>
        <v>11.800394476889855</v>
      </c>
      <c r="C16" s="13">
        <f t="shared" si="1"/>
        <v>2.9693228437499193</v>
      </c>
      <c r="D16" s="20">
        <v>8.3833403933130608</v>
      </c>
      <c r="E16" s="3"/>
      <c r="F16" s="20">
        <v>13.753225003812</v>
      </c>
      <c r="G16" s="3"/>
      <c r="H16" s="20">
        <v>13.264618033544499</v>
      </c>
      <c r="I16" s="3"/>
    </row>
    <row r="17" spans="1:10" x14ac:dyDescent="0.35">
      <c r="A17" t="s">
        <v>28</v>
      </c>
      <c r="B17" s="13">
        <f t="shared" si="0"/>
        <v>14.242623390302901</v>
      </c>
      <c r="C17" s="13">
        <f t="shared" si="1"/>
        <v>0.47643688631508757</v>
      </c>
      <c r="D17" s="20">
        <v>14.200346284834399</v>
      </c>
      <c r="E17" s="3"/>
      <c r="F17" s="20">
        <v>13.788733952907601</v>
      </c>
      <c r="G17" s="3"/>
      <c r="H17" s="20">
        <v>14.7387899331667</v>
      </c>
      <c r="I17" s="3"/>
    </row>
    <row r="18" spans="1:10" x14ac:dyDescent="0.35">
      <c r="A18" t="s">
        <v>29</v>
      </c>
      <c r="B18" s="13">
        <f t="shared" si="0"/>
        <v>10.480251465702336</v>
      </c>
      <c r="C18" s="13">
        <f t="shared" si="1"/>
        <v>1.3899700546717986</v>
      </c>
      <c r="D18" s="20">
        <v>8.9462788186351094</v>
      </c>
      <c r="E18" s="3"/>
      <c r="F18" s="20">
        <v>11.6561542738896</v>
      </c>
      <c r="G18" s="3"/>
      <c r="H18" s="20">
        <v>10.838321304582299</v>
      </c>
      <c r="I18" s="3"/>
    </row>
    <row r="19" spans="1:10" x14ac:dyDescent="0.35">
      <c r="A19" t="s">
        <v>38</v>
      </c>
      <c r="B19" s="13">
        <f t="shared" si="0"/>
        <v>6.7233333333333327</v>
      </c>
      <c r="C19" s="13">
        <f t="shared" si="1"/>
        <v>0.83912652999017112</v>
      </c>
      <c r="D19" s="20">
        <v>7.35</v>
      </c>
      <c r="E19" s="3"/>
      <c r="F19" s="20">
        <v>5.77</v>
      </c>
      <c r="G19" s="3"/>
      <c r="H19" s="20">
        <v>7.05</v>
      </c>
      <c r="I19" s="3"/>
    </row>
    <row r="20" spans="1:10" x14ac:dyDescent="0.35">
      <c r="A20" t="s">
        <v>42</v>
      </c>
      <c r="B20" s="13">
        <f t="shared" si="0"/>
        <v>11.966666666666667</v>
      </c>
      <c r="C20" s="13">
        <f t="shared" si="1"/>
        <v>3.9594486148115826</v>
      </c>
      <c r="D20" s="20">
        <v>8.1199999999999992</v>
      </c>
      <c r="E20" s="3"/>
      <c r="F20" s="20">
        <v>11.75</v>
      </c>
      <c r="G20" s="3"/>
      <c r="H20" s="20">
        <v>16.03</v>
      </c>
      <c r="I20" s="3"/>
    </row>
    <row r="21" spans="1:10" x14ac:dyDescent="0.35">
      <c r="A21" t="s">
        <v>43</v>
      </c>
      <c r="B21" s="13">
        <f t="shared" si="0"/>
        <v>19.52333333333333</v>
      </c>
      <c r="C21" s="13">
        <f t="shared" si="1"/>
        <v>10.805241012274244</v>
      </c>
      <c r="D21" s="20">
        <v>15.61</v>
      </c>
      <c r="E21" s="3"/>
      <c r="F21" s="16">
        <v>31.74</v>
      </c>
      <c r="G21" s="13"/>
      <c r="H21" s="20">
        <v>11.22</v>
      </c>
      <c r="I21" s="3"/>
    </row>
    <row r="22" spans="1:10" x14ac:dyDescent="0.35">
      <c r="A22" t="s">
        <v>39</v>
      </c>
      <c r="B22" s="13">
        <f t="shared" si="0"/>
        <v>8.82</v>
      </c>
      <c r="C22" s="13">
        <f t="shared" si="1"/>
        <v>1.185073837362036</v>
      </c>
      <c r="D22" s="20">
        <v>7.52</v>
      </c>
      <c r="E22" s="3"/>
      <c r="F22" s="20">
        <v>9.84</v>
      </c>
      <c r="G22" s="3"/>
      <c r="H22" s="20">
        <v>9.1</v>
      </c>
      <c r="I22" s="3"/>
    </row>
    <row r="23" spans="1:10" x14ac:dyDescent="0.35">
      <c r="A23" t="s">
        <v>40</v>
      </c>
      <c r="B23" s="13">
        <f t="shared" si="0"/>
        <v>12.86</v>
      </c>
      <c r="C23" s="13">
        <f t="shared" si="1"/>
        <v>3.6794157144851196</v>
      </c>
      <c r="D23" s="20">
        <v>10.26</v>
      </c>
      <c r="E23" s="3"/>
      <c r="F23" s="20">
        <v>17.07</v>
      </c>
      <c r="G23" s="3"/>
      <c r="H23" s="20">
        <v>11.25</v>
      </c>
      <c r="I23" s="3"/>
    </row>
    <row r="24" spans="1:10" x14ac:dyDescent="0.35">
      <c r="A24" t="s">
        <v>41</v>
      </c>
      <c r="B24" s="13">
        <f t="shared" si="0"/>
        <v>13.99</v>
      </c>
      <c r="C24" s="13">
        <f t="shared" si="1"/>
        <v>2.1525101625776402</v>
      </c>
      <c r="D24" s="20">
        <v>13.18</v>
      </c>
      <c r="E24" s="3"/>
      <c r="F24" s="20">
        <v>12.36</v>
      </c>
      <c r="G24" s="3"/>
      <c r="H24" s="20">
        <v>16.43</v>
      </c>
      <c r="I24" s="3"/>
    </row>
    <row r="25" spans="1:10" x14ac:dyDescent="0.35">
      <c r="A25" t="s">
        <v>46</v>
      </c>
      <c r="B25" s="13">
        <f t="shared" si="0"/>
        <v>11.223333333333334</v>
      </c>
      <c r="C25" s="13">
        <f t="shared" si="1"/>
        <v>1.8391936639009234</v>
      </c>
      <c r="D25" s="20">
        <v>9.1</v>
      </c>
      <c r="E25" s="3"/>
      <c r="F25" s="20">
        <v>12.32</v>
      </c>
      <c r="G25" s="3"/>
      <c r="H25" s="20">
        <v>12.25</v>
      </c>
      <c r="I25" s="3"/>
    </row>
    <row r="26" spans="1:10" x14ac:dyDescent="0.35">
      <c r="A26" t="s">
        <v>44</v>
      </c>
      <c r="B26" s="13">
        <f t="shared" si="0"/>
        <v>12.03</v>
      </c>
      <c r="C26" s="13">
        <f t="shared" si="1"/>
        <v>1.5478695035435217</v>
      </c>
      <c r="D26" s="20">
        <v>13.13</v>
      </c>
      <c r="E26" s="3"/>
      <c r="F26" s="20">
        <v>12.7</v>
      </c>
      <c r="G26" s="3"/>
      <c r="H26" s="20">
        <v>10.26</v>
      </c>
      <c r="I26" s="3"/>
    </row>
    <row r="27" spans="1:10" s="7" customFormat="1" x14ac:dyDescent="0.35">
      <c r="A27" s="7" t="s">
        <v>45</v>
      </c>
      <c r="B27" s="25">
        <f t="shared" si="0"/>
        <v>15.219999999999999</v>
      </c>
      <c r="C27" s="25">
        <f t="shared" si="1"/>
        <v>3.0383712742191316</v>
      </c>
      <c r="D27" s="26">
        <v>14.38</v>
      </c>
      <c r="E27" s="27"/>
      <c r="F27" s="26">
        <v>18.59</v>
      </c>
      <c r="G27" s="27"/>
      <c r="H27" s="26">
        <v>12.69</v>
      </c>
      <c r="I27" s="27"/>
      <c r="J27" s="7" t="s">
        <v>68</v>
      </c>
    </row>
    <row r="28" spans="1:10" x14ac:dyDescent="0.35">
      <c r="A28" t="s">
        <v>47</v>
      </c>
      <c r="B28" s="13">
        <f t="shared" si="0"/>
        <v>12.301845778218466</v>
      </c>
      <c r="C28" s="13">
        <f t="shared" si="1"/>
        <v>1.4331192472426622</v>
      </c>
      <c r="D28" s="20">
        <v>11.0236254469889</v>
      </c>
      <c r="E28" s="3">
        <v>3.04871462966199</v>
      </c>
      <c r="F28" s="20">
        <v>13.851145685283299</v>
      </c>
      <c r="G28" s="3">
        <v>2.4382975558029298</v>
      </c>
      <c r="H28" s="20">
        <v>12.0307662023832</v>
      </c>
      <c r="I28" s="3">
        <v>2.9492387142454901</v>
      </c>
      <c r="J28" t="s">
        <v>67</v>
      </c>
    </row>
    <row r="29" spans="1:10" x14ac:dyDescent="0.35">
      <c r="A29" t="s">
        <v>48</v>
      </c>
      <c r="B29" s="13">
        <f t="shared" si="0"/>
        <v>9.7621978641230598</v>
      </c>
      <c r="C29" s="13">
        <f t="shared" si="1"/>
        <v>1.4522326072740084</v>
      </c>
      <c r="D29" s="20">
        <v>10.8573432195333</v>
      </c>
      <c r="E29" s="3">
        <v>2.8860057258612799</v>
      </c>
      <c r="F29" s="20">
        <v>10.3143851754712</v>
      </c>
      <c r="G29" s="3">
        <v>3.1856486519255101</v>
      </c>
      <c r="H29" s="20">
        <v>8.1148651973646793</v>
      </c>
      <c r="I29" s="3">
        <v>3.71955335274383</v>
      </c>
    </row>
    <row r="30" spans="1:10" x14ac:dyDescent="0.35">
      <c r="A30" t="s">
        <v>50</v>
      </c>
      <c r="B30" s="13">
        <f t="shared" si="0"/>
        <v>10.533494491566069</v>
      </c>
      <c r="C30" s="13">
        <f t="shared" si="1"/>
        <v>1.9153899131369005</v>
      </c>
      <c r="D30" s="16">
        <v>12.428349218121101</v>
      </c>
      <c r="E30" s="3">
        <v>4.2576216698209697</v>
      </c>
      <c r="F30" s="16">
        <v>10.573924756333</v>
      </c>
      <c r="G30" s="3">
        <v>4.9692871122758602</v>
      </c>
      <c r="H30" s="16">
        <v>8.5982095002441099</v>
      </c>
      <c r="I30" s="3">
        <v>4.8465578752827296</v>
      </c>
    </row>
    <row r="31" spans="1:10" x14ac:dyDescent="0.35">
      <c r="A31" t="s">
        <v>52</v>
      </c>
      <c r="B31" s="13">
        <f t="shared" si="0"/>
        <v>14.433171249026133</v>
      </c>
      <c r="C31" s="13">
        <f t="shared" si="1"/>
        <v>1.1233372907617154</v>
      </c>
      <c r="D31" s="20">
        <v>13.9965215782571</v>
      </c>
      <c r="E31" s="3">
        <v>5.48484729254979</v>
      </c>
      <c r="F31" s="20">
        <v>15.709271801459799</v>
      </c>
      <c r="G31" s="3">
        <v>4.8583642093022004</v>
      </c>
      <c r="H31" s="20">
        <v>13.593720367361501</v>
      </c>
      <c r="I31" s="3">
        <v>4.9801623493277303</v>
      </c>
    </row>
    <row r="32" spans="1:10" x14ac:dyDescent="0.35">
      <c r="A32" t="s">
        <v>53</v>
      </c>
      <c r="B32" s="13">
        <f t="shared" si="0"/>
        <v>10.634971212998567</v>
      </c>
      <c r="C32" s="13">
        <f t="shared" si="1"/>
        <v>0.1253701553750155</v>
      </c>
      <c r="D32" s="20">
        <v>10.767798139585</v>
      </c>
      <c r="E32" s="3">
        <v>2.85866927192107</v>
      </c>
      <c r="F32" s="20">
        <v>10.6184118522342</v>
      </c>
      <c r="G32" s="3">
        <v>3.1542958552913598</v>
      </c>
      <c r="H32" s="20">
        <v>10.518703647176499</v>
      </c>
      <c r="I32" s="3">
        <v>2.4190428201746501</v>
      </c>
    </row>
    <row r="33" spans="1:10" x14ac:dyDescent="0.35">
      <c r="A33" t="s">
        <v>54</v>
      </c>
      <c r="B33" s="13">
        <f t="shared" si="0"/>
        <v>11.543573013682066</v>
      </c>
      <c r="C33" s="13">
        <f t="shared" si="1"/>
        <v>0.18746629297801831</v>
      </c>
      <c r="D33" s="20">
        <v>11.576631976429899</v>
      </c>
      <c r="E33" s="3">
        <v>2.2994968518488599</v>
      </c>
      <c r="F33" s="20">
        <v>11.3417763205856</v>
      </c>
      <c r="G33" s="3">
        <v>2.34712301417383</v>
      </c>
      <c r="H33" s="20">
        <v>11.712310744030701</v>
      </c>
      <c r="I33" s="3">
        <v>2.6041356231942099</v>
      </c>
    </row>
    <row r="34" spans="1:10" x14ac:dyDescent="0.35">
      <c r="A34" s="5" t="s">
        <v>55</v>
      </c>
      <c r="B34" s="13">
        <f t="shared" si="0"/>
        <v>8.836504092500407</v>
      </c>
      <c r="C34" s="13">
        <f t="shared" si="1"/>
        <v>0.6493837684367797</v>
      </c>
      <c r="D34" s="29">
        <v>9.5351215541083292</v>
      </c>
      <c r="E34" s="3">
        <v>2.8207853864782502</v>
      </c>
      <c r="F34" s="29">
        <v>8.7230968463495309</v>
      </c>
      <c r="G34" s="3">
        <v>2.6510564443024198</v>
      </c>
      <c r="H34" s="29">
        <v>8.2512938770433593</v>
      </c>
      <c r="I34" s="3">
        <v>2.68881335856786</v>
      </c>
      <c r="J34" t="s">
        <v>69</v>
      </c>
    </row>
    <row r="35" spans="1:10" x14ac:dyDescent="0.35">
      <c r="A35" t="s">
        <v>57</v>
      </c>
      <c r="B35" s="13">
        <f t="shared" si="0"/>
        <v>8.8287902485482075</v>
      </c>
      <c r="C35" s="13">
        <f t="shared" si="1"/>
        <v>0.62425013211907154</v>
      </c>
      <c r="D35" s="20">
        <v>9.5495433761767003</v>
      </c>
      <c r="E35" s="3">
        <v>3.2397563532593998</v>
      </c>
      <c r="F35" s="20">
        <v>8.4597867379399503</v>
      </c>
      <c r="G35" s="3">
        <v>3.2153570125163902</v>
      </c>
      <c r="H35" s="20">
        <v>8.47704063152797</v>
      </c>
      <c r="I35" s="3">
        <v>4.3374333799204097</v>
      </c>
    </row>
    <row r="36" spans="1:10" x14ac:dyDescent="0.35">
      <c r="A36" t="s">
        <v>58</v>
      </c>
      <c r="B36" s="13">
        <f t="shared" si="0"/>
        <v>8.8506054829596206</v>
      </c>
      <c r="C36" s="13">
        <f t="shared" si="1"/>
        <v>0.50057500284826983</v>
      </c>
      <c r="D36" s="29">
        <v>8.3110302776779292</v>
      </c>
      <c r="E36" s="3">
        <v>5.0328595659461799</v>
      </c>
      <c r="F36" s="29">
        <v>8.9408957823882407</v>
      </c>
      <c r="G36" s="3">
        <v>4.7947950786664801</v>
      </c>
      <c r="H36" s="29">
        <v>9.29989038881269</v>
      </c>
      <c r="I36" s="3">
        <v>4.68358673830177</v>
      </c>
      <c r="J36" t="s">
        <v>70</v>
      </c>
    </row>
    <row r="37" spans="1:10" x14ac:dyDescent="0.35">
      <c r="A37" t="s">
        <v>59</v>
      </c>
      <c r="B37" s="13">
        <f t="shared" si="0"/>
        <v>5.9663283131194333</v>
      </c>
      <c r="C37" s="13">
        <f t="shared" si="1"/>
        <v>0.55511053951506151</v>
      </c>
      <c r="D37" s="20">
        <v>5.9746944914953604</v>
      </c>
      <c r="E37" s="3">
        <v>2.4765501270133301</v>
      </c>
      <c r="F37" s="20">
        <v>6.5172084783225701</v>
      </c>
      <c r="G37" s="3">
        <v>3.0054190866819699</v>
      </c>
      <c r="H37" s="20">
        <v>5.4070819695403696</v>
      </c>
      <c r="I37" s="3">
        <v>2.8209610682571098</v>
      </c>
    </row>
    <row r="38" spans="1:10" x14ac:dyDescent="0.35">
      <c r="A38" t="s">
        <v>71</v>
      </c>
      <c r="B38" s="13">
        <f t="shared" si="0"/>
        <v>10.489005487469667</v>
      </c>
      <c r="C38" s="13">
        <f t="shared" si="1"/>
        <v>0.42008366138422681</v>
      </c>
      <c r="D38" s="20">
        <v>10.9673484149129</v>
      </c>
      <c r="E38" s="3">
        <v>4.4157320650147698</v>
      </c>
      <c r="F38" s="20">
        <v>10.1801108899562</v>
      </c>
      <c r="G38" s="3">
        <v>4.1338933536404197</v>
      </c>
      <c r="H38" s="20">
        <v>10.319557157539901</v>
      </c>
      <c r="I38" s="3">
        <v>4.2273256745175596</v>
      </c>
    </row>
    <row r="39" spans="1:10" x14ac:dyDescent="0.35">
      <c r="B39" s="6" t="e">
        <f t="shared" si="0"/>
        <v>#DIV/0!</v>
      </c>
      <c r="C39" s="13" t="e">
        <f t="shared" si="1"/>
        <v>#DIV/0!</v>
      </c>
      <c r="D39" s="24"/>
      <c r="E39" s="2"/>
      <c r="F39" s="24"/>
      <c r="G39" s="2"/>
      <c r="H39" s="24"/>
      <c r="I39" s="2"/>
    </row>
    <row r="40" spans="1:10" x14ac:dyDescent="0.35">
      <c r="B40" s="6" t="e">
        <f t="shared" si="0"/>
        <v>#DIV/0!</v>
      </c>
      <c r="C40" s="13" t="e">
        <f t="shared" si="1"/>
        <v>#DIV/0!</v>
      </c>
      <c r="D40" s="24"/>
      <c r="E40" s="2"/>
      <c r="F40" s="24"/>
      <c r="G40" s="2"/>
      <c r="H40" s="24"/>
      <c r="I40" s="2"/>
    </row>
    <row r="41" spans="1:10" x14ac:dyDescent="0.35">
      <c r="B41" s="6" t="e">
        <f t="shared" si="0"/>
        <v>#DIV/0!</v>
      </c>
      <c r="C41" s="13" t="e">
        <f t="shared" si="1"/>
        <v>#DIV/0!</v>
      </c>
      <c r="D41" s="24"/>
      <c r="E41" s="2"/>
      <c r="F41" s="24"/>
      <c r="G41" s="2"/>
      <c r="H41" s="24"/>
      <c r="I41" s="2"/>
    </row>
    <row r="42" spans="1:10" x14ac:dyDescent="0.35">
      <c r="B42" s="6" t="e">
        <f t="shared" si="0"/>
        <v>#DIV/0!</v>
      </c>
      <c r="C42" s="13" t="e">
        <f t="shared" si="1"/>
        <v>#DIV/0!</v>
      </c>
      <c r="D42" s="24"/>
      <c r="E42" s="2"/>
      <c r="F42" s="24"/>
      <c r="G42" s="2"/>
      <c r="H42" s="24"/>
      <c r="I42" s="2"/>
    </row>
    <row r="43" spans="1:10" x14ac:dyDescent="0.35">
      <c r="B43" s="6" t="e">
        <f t="shared" si="0"/>
        <v>#DIV/0!</v>
      </c>
      <c r="C43" s="13" t="e">
        <f t="shared" si="1"/>
        <v>#DIV/0!</v>
      </c>
      <c r="D43" s="24"/>
      <c r="E43" s="2"/>
      <c r="F43" s="24"/>
      <c r="G43" s="2"/>
      <c r="H43" s="24"/>
      <c r="I43" s="2"/>
    </row>
    <row r="44" spans="1:10" x14ac:dyDescent="0.35">
      <c r="B44" s="6" t="e">
        <f t="shared" si="0"/>
        <v>#DIV/0!</v>
      </c>
      <c r="C44" s="13" t="e">
        <f t="shared" si="1"/>
        <v>#DIV/0!</v>
      </c>
      <c r="D44" s="22"/>
      <c r="F44" s="22"/>
      <c r="H44" s="22"/>
    </row>
    <row r="45" spans="1:10" x14ac:dyDescent="0.35">
      <c r="B45" s="6" t="e">
        <f t="shared" si="0"/>
        <v>#DIV/0!</v>
      </c>
      <c r="C45" s="13" t="e">
        <f t="shared" si="1"/>
        <v>#DIV/0!</v>
      </c>
      <c r="D45" s="22"/>
      <c r="F45" s="22"/>
      <c r="H45" s="22"/>
    </row>
    <row r="50" spans="1:1" x14ac:dyDescent="0.35">
      <c r="A50" t="s">
        <v>9</v>
      </c>
    </row>
  </sheetData>
  <phoneticPr fontId="2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Rs + SD</vt:lpstr>
      <vt:lpstr>Rs 25 um + SD</vt:lpstr>
      <vt:lpstr>Thickness + 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Hazendonk, L.S. van</dc:creator>
  <cp:lastModifiedBy>Hazendonk, Laura van</cp:lastModifiedBy>
  <dcterms:created xsi:type="dcterms:W3CDTF">2020-07-06T14:13:45Z</dcterms:created>
  <dcterms:modified xsi:type="dcterms:W3CDTF">2022-01-17T09:25:42Z</dcterms:modified>
</cp:coreProperties>
</file>